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A7B4EF82-F99C-41CA-89FD-A389EE9CEE59}" xr6:coauthVersionLast="47" xr6:coauthVersionMax="47" xr10:uidLastSave="{00000000-0000-0000-0000-000000000000}"/>
  <bookViews>
    <workbookView xWindow="-120" yWindow="-120" windowWidth="29040" windowHeight="15720" xr2:uid="{4E8EE364-BC72-4193-A86D-52A44CDEE1D6}"/>
  </bookViews>
  <sheets>
    <sheet name="Imp_exp_x_Ateco" sheetId="1" r:id="rId1"/>
    <sheet name="Import-Reg-Abr-Ita-Ale" sheetId="2" r:id="rId2"/>
    <sheet name="Export-Reg-Abr-Ita-Ale" sheetId="3" r:id="rId3"/>
    <sheet name="Saldo Graf-Ale" sheetId="4" r:id="rId4"/>
    <sheet name="Saldo Tab-A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3" l="1"/>
  <c r="Y26" i="5"/>
  <c r="X26" i="5"/>
  <c r="W26" i="5"/>
  <c r="V26" i="5"/>
  <c r="U26" i="5"/>
  <c r="T26" i="5"/>
  <c r="S26" i="5"/>
  <c r="R26" i="5"/>
  <c r="Q26" i="5"/>
  <c r="Y25" i="5"/>
  <c r="X25" i="5"/>
  <c r="W25" i="5"/>
  <c r="V25" i="5"/>
  <c r="U25" i="5"/>
  <c r="T25" i="5"/>
  <c r="S25" i="5"/>
  <c r="R25" i="5"/>
  <c r="Q25" i="5"/>
  <c r="Y24" i="5"/>
  <c r="X24" i="5"/>
  <c r="W24" i="5"/>
  <c r="V24" i="5"/>
  <c r="U24" i="5"/>
  <c r="T24" i="5"/>
  <c r="S24" i="5"/>
  <c r="R24" i="5"/>
  <c r="Q24" i="5"/>
  <c r="Y23" i="5"/>
  <c r="X23" i="5"/>
  <c r="W23" i="5"/>
  <c r="V23" i="5"/>
  <c r="U23" i="5"/>
  <c r="T23" i="5"/>
  <c r="S23" i="5"/>
  <c r="R23" i="5"/>
  <c r="Q23" i="5"/>
  <c r="Y22" i="5"/>
  <c r="X22" i="5"/>
  <c r="W22" i="5"/>
  <c r="V22" i="5"/>
  <c r="U22" i="5"/>
  <c r="T22" i="5"/>
  <c r="S22" i="5"/>
  <c r="R22" i="5"/>
  <c r="Q22" i="5"/>
  <c r="Y21" i="5"/>
  <c r="X21" i="5"/>
  <c r="W21" i="5"/>
  <c r="V21" i="5"/>
  <c r="U21" i="5"/>
  <c r="T21" i="5"/>
  <c r="S21" i="5"/>
  <c r="R21" i="5"/>
  <c r="Q21" i="5"/>
  <c r="Y20" i="5"/>
  <c r="X20" i="5"/>
  <c r="W20" i="5"/>
  <c r="V20" i="5"/>
  <c r="U20" i="5"/>
  <c r="T20" i="5"/>
  <c r="S20" i="5"/>
  <c r="R20" i="5"/>
  <c r="Q20" i="5"/>
  <c r="Y19" i="5"/>
  <c r="X19" i="5"/>
  <c r="W19" i="5"/>
  <c r="V19" i="5"/>
  <c r="U19" i="5"/>
  <c r="T19" i="5"/>
  <c r="S19" i="5"/>
  <c r="R19" i="5"/>
  <c r="Q19" i="5"/>
  <c r="Y18" i="5"/>
  <c r="X18" i="5"/>
  <c r="W18" i="5"/>
  <c r="V18" i="5"/>
  <c r="U18" i="5"/>
  <c r="T18" i="5"/>
  <c r="S18" i="5"/>
  <c r="R18" i="5"/>
  <c r="Q18" i="5"/>
  <c r="Y17" i="5"/>
  <c r="X17" i="5"/>
  <c r="W17" i="5"/>
  <c r="V17" i="5"/>
  <c r="U17" i="5"/>
  <c r="T17" i="5"/>
  <c r="S17" i="5"/>
  <c r="R17" i="5"/>
  <c r="Q17" i="5"/>
  <c r="Y16" i="5"/>
  <c r="X16" i="5"/>
  <c r="W16" i="5"/>
  <c r="V16" i="5"/>
  <c r="U16" i="5"/>
  <c r="T16" i="5"/>
  <c r="S16" i="5"/>
  <c r="R16" i="5"/>
  <c r="Q16" i="5"/>
  <c r="Y15" i="5"/>
  <c r="X15" i="5"/>
  <c r="W15" i="5"/>
  <c r="V15" i="5"/>
  <c r="U15" i="5"/>
  <c r="T15" i="5"/>
  <c r="S15" i="5"/>
  <c r="R15" i="5"/>
  <c r="Q15" i="5"/>
  <c r="Y14" i="5"/>
  <c r="X14" i="5"/>
  <c r="W14" i="5"/>
  <c r="V14" i="5"/>
  <c r="U14" i="5"/>
  <c r="T14" i="5"/>
  <c r="S14" i="5"/>
  <c r="R14" i="5"/>
  <c r="Q14" i="5"/>
  <c r="Y13" i="5"/>
  <c r="X13" i="5"/>
  <c r="W13" i="5"/>
  <c r="V13" i="5"/>
  <c r="U13" i="5"/>
  <c r="T13" i="5"/>
  <c r="S13" i="5"/>
  <c r="R13" i="5"/>
  <c r="Q13" i="5"/>
  <c r="Y12" i="5"/>
  <c r="X12" i="5"/>
  <c r="W12" i="5"/>
  <c r="V12" i="5"/>
  <c r="U12" i="5"/>
  <c r="T12" i="5"/>
  <c r="S12" i="5"/>
  <c r="R12" i="5"/>
  <c r="Q12" i="5"/>
  <c r="Y11" i="5"/>
  <c r="X11" i="5"/>
  <c r="W11" i="5"/>
  <c r="V11" i="5"/>
  <c r="U11" i="5"/>
  <c r="T11" i="5"/>
  <c r="S11" i="5"/>
  <c r="R11" i="5"/>
  <c r="Q11" i="5"/>
  <c r="Y10" i="5"/>
  <c r="X10" i="5"/>
  <c r="W10" i="5"/>
  <c r="V10" i="5"/>
  <c r="U10" i="5"/>
  <c r="T10" i="5"/>
  <c r="S10" i="5"/>
  <c r="R10" i="5"/>
  <c r="Q10" i="5"/>
  <c r="Y9" i="5"/>
  <c r="X9" i="5"/>
  <c r="W9" i="5"/>
  <c r="V9" i="5"/>
  <c r="U9" i="5"/>
  <c r="T9" i="5"/>
  <c r="S9" i="5"/>
  <c r="R9" i="5"/>
  <c r="Q9" i="5"/>
  <c r="Y8" i="5"/>
  <c r="X8" i="5"/>
  <c r="W8" i="5"/>
  <c r="V8" i="5"/>
  <c r="U8" i="5"/>
  <c r="T8" i="5"/>
  <c r="S8" i="5"/>
  <c r="R8" i="5"/>
  <c r="Q8" i="5"/>
  <c r="Y7" i="5"/>
  <c r="X7" i="5"/>
  <c r="W7" i="5"/>
  <c r="V7" i="5"/>
  <c r="U7" i="5"/>
  <c r="T7" i="5"/>
  <c r="S7" i="5"/>
  <c r="R7" i="5"/>
  <c r="Q7" i="5"/>
  <c r="Y6" i="5"/>
  <c r="X6" i="5"/>
  <c r="W6" i="5"/>
  <c r="V6" i="5"/>
  <c r="U6" i="5"/>
  <c r="T6" i="5"/>
  <c r="S6" i="5"/>
  <c r="R6" i="5"/>
  <c r="Q6" i="5"/>
  <c r="Y5" i="5"/>
  <c r="X5" i="5"/>
  <c r="W5" i="5"/>
  <c r="V5" i="5"/>
  <c r="U5" i="5"/>
  <c r="T5" i="5"/>
  <c r="S5" i="5"/>
  <c r="R5" i="5"/>
  <c r="Q5" i="5"/>
  <c r="M26" i="4"/>
  <c r="L26" i="4"/>
  <c r="R23" i="4"/>
  <c r="Q23" i="4"/>
  <c r="P23" i="4"/>
  <c r="O23" i="4"/>
  <c r="N23" i="4"/>
  <c r="M23" i="4"/>
  <c r="L23" i="4"/>
  <c r="K23" i="4"/>
  <c r="K26" i="4" s="1"/>
  <c r="J23" i="4"/>
  <c r="J26" i="4" s="1"/>
  <c r="I23" i="4"/>
  <c r="H23" i="4"/>
  <c r="G23" i="4"/>
  <c r="F23" i="4"/>
  <c r="E23" i="4"/>
  <c r="D23" i="4"/>
  <c r="C23" i="4"/>
  <c r="R22" i="4"/>
  <c r="Q22" i="4"/>
  <c r="P22" i="4"/>
  <c r="O22" i="4"/>
  <c r="N22" i="4"/>
  <c r="M22" i="4"/>
  <c r="M25" i="4" s="1"/>
  <c r="L22" i="4"/>
  <c r="K22" i="4"/>
  <c r="L25" i="4" s="1"/>
  <c r="J22" i="4"/>
  <c r="J25" i="4" s="1"/>
  <c r="I22" i="4"/>
  <c r="I25" i="4" s="1"/>
  <c r="H22" i="4"/>
  <c r="G22" i="4"/>
  <c r="F22" i="4"/>
  <c r="E22" i="4"/>
  <c r="D22" i="4"/>
  <c r="C22" i="4"/>
  <c r="G81" i="3"/>
  <c r="F81" i="3"/>
  <c r="J80" i="3"/>
  <c r="M79" i="3"/>
  <c r="L79" i="3"/>
  <c r="K79" i="3"/>
  <c r="J79" i="3"/>
  <c r="I79" i="3"/>
  <c r="H79" i="3"/>
  <c r="G79" i="3"/>
  <c r="F79" i="3"/>
  <c r="F78" i="3"/>
  <c r="N77" i="3"/>
  <c r="P77" i="3" s="1"/>
  <c r="M77" i="3"/>
  <c r="L77" i="3"/>
  <c r="K77" i="3"/>
  <c r="J77" i="3"/>
  <c r="I77" i="3"/>
  <c r="H77" i="3"/>
  <c r="G77" i="3"/>
  <c r="F77" i="3"/>
  <c r="K76" i="3"/>
  <c r="J76" i="3"/>
  <c r="F76" i="3"/>
  <c r="G75" i="3"/>
  <c r="F75" i="3"/>
  <c r="J74" i="3"/>
  <c r="K73" i="3"/>
  <c r="J73" i="3"/>
  <c r="I73" i="3"/>
  <c r="H73" i="3"/>
  <c r="G73" i="3"/>
  <c r="F73" i="3"/>
  <c r="N71" i="3"/>
  <c r="P71" i="3" s="1"/>
  <c r="M71" i="3"/>
  <c r="L71" i="3"/>
  <c r="K71" i="3"/>
  <c r="J71" i="3"/>
  <c r="I71" i="3"/>
  <c r="H71" i="3"/>
  <c r="G71" i="3"/>
  <c r="F71" i="3"/>
  <c r="J70" i="3"/>
  <c r="H70" i="3"/>
  <c r="G70" i="3"/>
  <c r="F70" i="3"/>
  <c r="M69" i="3"/>
  <c r="L69" i="3"/>
  <c r="K69" i="3"/>
  <c r="J69" i="3"/>
  <c r="I69" i="3"/>
  <c r="H69" i="3"/>
  <c r="G69" i="3"/>
  <c r="F69" i="3"/>
  <c r="J68" i="3"/>
  <c r="F68" i="3"/>
  <c r="I67" i="3"/>
  <c r="H67" i="3"/>
  <c r="G67" i="3"/>
  <c r="F67" i="3"/>
  <c r="N65" i="3"/>
  <c r="P65" i="3" s="1"/>
  <c r="M65" i="3"/>
  <c r="L65" i="3"/>
  <c r="K65" i="3"/>
  <c r="J65" i="3"/>
  <c r="I65" i="3"/>
  <c r="H65" i="3"/>
  <c r="G65" i="3"/>
  <c r="F65" i="3"/>
  <c r="H64" i="3"/>
  <c r="G64" i="3"/>
  <c r="F64" i="3"/>
  <c r="N63" i="3"/>
  <c r="P63" i="3" s="1"/>
  <c r="M63" i="3"/>
  <c r="L63" i="3"/>
  <c r="K63" i="3"/>
  <c r="J63" i="3"/>
  <c r="I63" i="3"/>
  <c r="H63" i="3"/>
  <c r="G63" i="3"/>
  <c r="F63" i="3"/>
  <c r="K62" i="3"/>
  <c r="J62" i="3"/>
  <c r="H62" i="3"/>
  <c r="G62" i="3"/>
  <c r="F62" i="3"/>
  <c r="G61" i="3"/>
  <c r="F61" i="3"/>
  <c r="N53" i="3"/>
  <c r="N81" i="3" s="1"/>
  <c r="M53" i="3"/>
  <c r="M81" i="3" s="1"/>
  <c r="L53" i="3"/>
  <c r="L81" i="3" s="1"/>
  <c r="K53" i="3"/>
  <c r="K81" i="3" s="1"/>
  <c r="J53" i="3"/>
  <c r="J81" i="3" s="1"/>
  <c r="I53" i="3"/>
  <c r="I81" i="3" s="1"/>
  <c r="H53" i="3"/>
  <c r="H81" i="3" s="1"/>
  <c r="G53" i="3"/>
  <c r="F53" i="3"/>
  <c r="E53" i="3"/>
  <c r="D53" i="3"/>
  <c r="C53" i="3"/>
  <c r="B53" i="3"/>
  <c r="N52" i="3"/>
  <c r="N80" i="3" s="1"/>
  <c r="P80" i="3" s="1"/>
  <c r="M52" i="3"/>
  <c r="M80" i="3" s="1"/>
  <c r="L52" i="3"/>
  <c r="L80" i="3" s="1"/>
  <c r="K52" i="3"/>
  <c r="K80" i="3" s="1"/>
  <c r="J52" i="3"/>
  <c r="I52" i="3"/>
  <c r="I80" i="3" s="1"/>
  <c r="H52" i="3"/>
  <c r="H80" i="3" s="1"/>
  <c r="G52" i="3"/>
  <c r="G80" i="3" s="1"/>
  <c r="F52" i="3"/>
  <c r="F80" i="3" s="1"/>
  <c r="E52" i="3"/>
  <c r="D52" i="3"/>
  <c r="C52" i="3"/>
  <c r="B52" i="3"/>
  <c r="N51" i="3"/>
  <c r="N79" i="3" s="1"/>
  <c r="P79" i="3" s="1"/>
  <c r="M51" i="3"/>
  <c r="L51" i="3"/>
  <c r="K51" i="3"/>
  <c r="J51" i="3"/>
  <c r="I51" i="3"/>
  <c r="H51" i="3"/>
  <c r="G51" i="3"/>
  <c r="F51" i="3"/>
  <c r="E51" i="3"/>
  <c r="D51" i="3"/>
  <c r="C51" i="3"/>
  <c r="B51" i="3"/>
  <c r="N50" i="3"/>
  <c r="N78" i="3" s="1"/>
  <c r="P78" i="3" s="1"/>
  <c r="M50" i="3"/>
  <c r="M78" i="3" s="1"/>
  <c r="L50" i="3"/>
  <c r="L78" i="3" s="1"/>
  <c r="K50" i="3"/>
  <c r="K78" i="3" s="1"/>
  <c r="J50" i="3"/>
  <c r="J78" i="3" s="1"/>
  <c r="I50" i="3"/>
  <c r="I78" i="3" s="1"/>
  <c r="H50" i="3"/>
  <c r="H78" i="3" s="1"/>
  <c r="G50" i="3"/>
  <c r="G78" i="3" s="1"/>
  <c r="F50" i="3"/>
  <c r="E50" i="3"/>
  <c r="D50" i="3"/>
  <c r="C50" i="3"/>
  <c r="B50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N48" i="3"/>
  <c r="N76" i="3" s="1"/>
  <c r="P76" i="3" s="1"/>
  <c r="M48" i="3"/>
  <c r="M76" i="3" s="1"/>
  <c r="L48" i="3"/>
  <c r="L76" i="3" s="1"/>
  <c r="K48" i="3"/>
  <c r="J48" i="3"/>
  <c r="I48" i="3"/>
  <c r="I76" i="3" s="1"/>
  <c r="H48" i="3"/>
  <c r="H76" i="3" s="1"/>
  <c r="G48" i="3"/>
  <c r="G76" i="3" s="1"/>
  <c r="F48" i="3"/>
  <c r="E48" i="3"/>
  <c r="D48" i="3"/>
  <c r="C48" i="3"/>
  <c r="B48" i="3"/>
  <c r="N47" i="3"/>
  <c r="N75" i="3" s="1"/>
  <c r="P75" i="3" s="1"/>
  <c r="M47" i="3"/>
  <c r="M75" i="3" s="1"/>
  <c r="L47" i="3"/>
  <c r="L75" i="3" s="1"/>
  <c r="K47" i="3"/>
  <c r="K75" i="3" s="1"/>
  <c r="J47" i="3"/>
  <c r="J75" i="3" s="1"/>
  <c r="I47" i="3"/>
  <c r="I75" i="3" s="1"/>
  <c r="H47" i="3"/>
  <c r="H75" i="3" s="1"/>
  <c r="G47" i="3"/>
  <c r="F47" i="3"/>
  <c r="E47" i="3"/>
  <c r="D47" i="3"/>
  <c r="C47" i="3"/>
  <c r="B47" i="3"/>
  <c r="N46" i="3"/>
  <c r="N74" i="3" s="1"/>
  <c r="P74" i="3" s="1"/>
  <c r="M46" i="3"/>
  <c r="M74" i="3" s="1"/>
  <c r="L46" i="3"/>
  <c r="L74" i="3" s="1"/>
  <c r="K46" i="3"/>
  <c r="K74" i="3" s="1"/>
  <c r="J46" i="3"/>
  <c r="I46" i="3"/>
  <c r="I74" i="3" s="1"/>
  <c r="H46" i="3"/>
  <c r="H74" i="3" s="1"/>
  <c r="G46" i="3"/>
  <c r="G74" i="3" s="1"/>
  <c r="F46" i="3"/>
  <c r="F74" i="3" s="1"/>
  <c r="E46" i="3"/>
  <c r="D46" i="3"/>
  <c r="C46" i="3"/>
  <c r="B46" i="3"/>
  <c r="N45" i="3"/>
  <c r="N73" i="3" s="1"/>
  <c r="P73" i="3" s="1"/>
  <c r="M45" i="3"/>
  <c r="M73" i="3" s="1"/>
  <c r="L45" i="3"/>
  <c r="L73" i="3" s="1"/>
  <c r="K45" i="3"/>
  <c r="J45" i="3"/>
  <c r="I45" i="3"/>
  <c r="H45" i="3"/>
  <c r="G45" i="3"/>
  <c r="F45" i="3"/>
  <c r="E45" i="3"/>
  <c r="D45" i="3"/>
  <c r="C45" i="3"/>
  <c r="B45" i="3"/>
  <c r="N44" i="3"/>
  <c r="N72" i="3" s="1"/>
  <c r="P72" i="3" s="1"/>
  <c r="M44" i="3"/>
  <c r="M72" i="3" s="1"/>
  <c r="L44" i="3"/>
  <c r="L72" i="3" s="1"/>
  <c r="K44" i="3"/>
  <c r="K72" i="3" s="1"/>
  <c r="J44" i="3"/>
  <c r="J72" i="3" s="1"/>
  <c r="I44" i="3"/>
  <c r="I72" i="3" s="1"/>
  <c r="H44" i="3"/>
  <c r="H72" i="3" s="1"/>
  <c r="G44" i="3"/>
  <c r="G72" i="3" s="1"/>
  <c r="F44" i="3"/>
  <c r="F72" i="3" s="1"/>
  <c r="E44" i="3"/>
  <c r="D44" i="3"/>
  <c r="C44" i="3"/>
  <c r="B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70" i="3" s="1"/>
  <c r="P70" i="3" s="1"/>
  <c r="M42" i="3"/>
  <c r="M70" i="3" s="1"/>
  <c r="L42" i="3"/>
  <c r="L70" i="3" s="1"/>
  <c r="K42" i="3"/>
  <c r="K70" i="3" s="1"/>
  <c r="J42" i="3"/>
  <c r="I42" i="3"/>
  <c r="I70" i="3" s="1"/>
  <c r="H42" i="3"/>
  <c r="G42" i="3"/>
  <c r="F42" i="3"/>
  <c r="E42" i="3"/>
  <c r="D42" i="3"/>
  <c r="C42" i="3"/>
  <c r="B42" i="3"/>
  <c r="N41" i="3"/>
  <c r="N69" i="3" s="1"/>
  <c r="P69" i="3" s="1"/>
  <c r="M41" i="3"/>
  <c r="L41" i="3"/>
  <c r="K41" i="3"/>
  <c r="J41" i="3"/>
  <c r="I41" i="3"/>
  <c r="H41" i="3"/>
  <c r="G41" i="3"/>
  <c r="F41" i="3"/>
  <c r="E41" i="3"/>
  <c r="D41" i="3"/>
  <c r="C41" i="3"/>
  <c r="B41" i="3"/>
  <c r="N40" i="3"/>
  <c r="N68" i="3" s="1"/>
  <c r="P68" i="3" s="1"/>
  <c r="M40" i="3"/>
  <c r="M68" i="3" s="1"/>
  <c r="L40" i="3"/>
  <c r="L68" i="3" s="1"/>
  <c r="K40" i="3"/>
  <c r="K68" i="3" s="1"/>
  <c r="J40" i="3"/>
  <c r="I40" i="3"/>
  <c r="I68" i="3" s="1"/>
  <c r="H40" i="3"/>
  <c r="H68" i="3" s="1"/>
  <c r="G40" i="3"/>
  <c r="G68" i="3" s="1"/>
  <c r="F40" i="3"/>
  <c r="E40" i="3"/>
  <c r="D40" i="3"/>
  <c r="C40" i="3"/>
  <c r="B40" i="3"/>
  <c r="N39" i="3"/>
  <c r="N67" i="3" s="1"/>
  <c r="M39" i="3"/>
  <c r="M67" i="3" s="1"/>
  <c r="L39" i="3"/>
  <c r="L67" i="3" s="1"/>
  <c r="K39" i="3"/>
  <c r="K67" i="3" s="1"/>
  <c r="J39" i="3"/>
  <c r="J67" i="3" s="1"/>
  <c r="I39" i="3"/>
  <c r="H39" i="3"/>
  <c r="G39" i="3"/>
  <c r="F39" i="3"/>
  <c r="E39" i="3"/>
  <c r="D39" i="3"/>
  <c r="C39" i="3"/>
  <c r="B39" i="3"/>
  <c r="N38" i="3"/>
  <c r="N66" i="3" s="1"/>
  <c r="M38" i="3"/>
  <c r="M66" i="3" s="1"/>
  <c r="L38" i="3"/>
  <c r="L66" i="3" s="1"/>
  <c r="K38" i="3"/>
  <c r="K66" i="3" s="1"/>
  <c r="J38" i="3"/>
  <c r="J66" i="3" s="1"/>
  <c r="I38" i="3"/>
  <c r="I66" i="3" s="1"/>
  <c r="H38" i="3"/>
  <c r="H66" i="3" s="1"/>
  <c r="G38" i="3"/>
  <c r="G66" i="3" s="1"/>
  <c r="F38" i="3"/>
  <c r="F66" i="3" s="1"/>
  <c r="E38" i="3"/>
  <c r="D38" i="3"/>
  <c r="C38" i="3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36" i="3"/>
  <c r="N64" i="3" s="1"/>
  <c r="P64" i="3" s="1"/>
  <c r="M36" i="3"/>
  <c r="M64" i="3" s="1"/>
  <c r="L36" i="3"/>
  <c r="L64" i="3" s="1"/>
  <c r="K36" i="3"/>
  <c r="K64" i="3" s="1"/>
  <c r="J36" i="3"/>
  <c r="J64" i="3" s="1"/>
  <c r="I36" i="3"/>
  <c r="I64" i="3" s="1"/>
  <c r="H36" i="3"/>
  <c r="G36" i="3"/>
  <c r="F36" i="3"/>
  <c r="E36" i="3"/>
  <c r="D36" i="3"/>
  <c r="C36" i="3"/>
  <c r="B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N62" i="3" s="1"/>
  <c r="P62" i="3" s="1"/>
  <c r="M34" i="3"/>
  <c r="M62" i="3" s="1"/>
  <c r="L34" i="3"/>
  <c r="L62" i="3" s="1"/>
  <c r="K34" i="3"/>
  <c r="J34" i="3"/>
  <c r="I34" i="3"/>
  <c r="I62" i="3" s="1"/>
  <c r="H34" i="3"/>
  <c r="G34" i="3"/>
  <c r="G54" i="3" s="1"/>
  <c r="G82" i="3" s="1"/>
  <c r="F34" i="3"/>
  <c r="F54" i="3" s="1"/>
  <c r="F82" i="3" s="1"/>
  <c r="E34" i="3"/>
  <c r="E54" i="3" s="1"/>
  <c r="D34" i="3"/>
  <c r="D54" i="3" s="1"/>
  <c r="C34" i="3"/>
  <c r="C54" i="3" s="1"/>
  <c r="B34" i="3"/>
  <c r="B54" i="3" s="1"/>
  <c r="N33" i="3"/>
  <c r="N61" i="3" s="1"/>
  <c r="M33" i="3"/>
  <c r="M61" i="3" s="1"/>
  <c r="L33" i="3"/>
  <c r="L61" i="3" s="1"/>
  <c r="K33" i="3"/>
  <c r="K61" i="3" s="1"/>
  <c r="J33" i="3"/>
  <c r="J61" i="3" s="1"/>
  <c r="I33" i="3"/>
  <c r="I61" i="3" s="1"/>
  <c r="H33" i="3"/>
  <c r="G33" i="3"/>
  <c r="F33" i="3"/>
  <c r="E33" i="3"/>
  <c r="D33" i="3"/>
  <c r="C33" i="3"/>
  <c r="B33" i="3"/>
  <c r="N28" i="3"/>
  <c r="N54" i="3" s="1"/>
  <c r="N82" i="3" s="1"/>
  <c r="M28" i="3"/>
  <c r="M82" i="3" s="1"/>
  <c r="L28" i="3"/>
  <c r="L54" i="3" s="1"/>
  <c r="L82" i="3" s="1"/>
  <c r="K28" i="3"/>
  <c r="K54" i="3" s="1"/>
  <c r="K82" i="3" s="1"/>
  <c r="J28" i="3"/>
  <c r="J54" i="3" s="1"/>
  <c r="J82" i="3" s="1"/>
  <c r="I28" i="3"/>
  <c r="I54" i="3" s="1"/>
  <c r="I82" i="3" s="1"/>
  <c r="H28" i="3"/>
  <c r="G28" i="3"/>
  <c r="F28" i="3"/>
  <c r="E28" i="3"/>
  <c r="D28" i="3"/>
  <c r="C28" i="3"/>
  <c r="B28" i="3"/>
  <c r="F79" i="2"/>
  <c r="I78" i="2"/>
  <c r="L77" i="2"/>
  <c r="K77" i="2"/>
  <c r="J77" i="2"/>
  <c r="I77" i="2"/>
  <c r="H77" i="2"/>
  <c r="G77" i="2"/>
  <c r="F77" i="2"/>
  <c r="M75" i="2"/>
  <c r="L75" i="2"/>
  <c r="K75" i="2"/>
  <c r="J75" i="2"/>
  <c r="I75" i="2"/>
  <c r="H75" i="2"/>
  <c r="G75" i="2"/>
  <c r="F75" i="2"/>
  <c r="O74" i="2"/>
  <c r="J74" i="2"/>
  <c r="I74" i="2"/>
  <c r="K73" i="2"/>
  <c r="J73" i="2"/>
  <c r="H73" i="2"/>
  <c r="F73" i="2"/>
  <c r="O72" i="2"/>
  <c r="J72" i="2"/>
  <c r="J71" i="2"/>
  <c r="I71" i="2"/>
  <c r="H71" i="2"/>
  <c r="G71" i="2"/>
  <c r="F71" i="2"/>
  <c r="N69" i="2"/>
  <c r="M69" i="2"/>
  <c r="L69" i="2"/>
  <c r="K69" i="2"/>
  <c r="J69" i="2"/>
  <c r="O69" i="2" s="1"/>
  <c r="I69" i="2"/>
  <c r="H69" i="2"/>
  <c r="G69" i="2"/>
  <c r="F69" i="2"/>
  <c r="I68" i="2"/>
  <c r="G68" i="2"/>
  <c r="F68" i="2"/>
  <c r="L67" i="2"/>
  <c r="K67" i="2"/>
  <c r="J67" i="2"/>
  <c r="I67" i="2"/>
  <c r="H67" i="2"/>
  <c r="G67" i="2"/>
  <c r="F67" i="2"/>
  <c r="I66" i="2"/>
  <c r="H65" i="2"/>
  <c r="G65" i="2"/>
  <c r="F65" i="2"/>
  <c r="N63" i="2"/>
  <c r="M63" i="2"/>
  <c r="L63" i="2"/>
  <c r="K63" i="2"/>
  <c r="J63" i="2"/>
  <c r="O63" i="2" s="1"/>
  <c r="I63" i="2"/>
  <c r="H63" i="2"/>
  <c r="G63" i="2"/>
  <c r="F63" i="2"/>
  <c r="G62" i="2"/>
  <c r="F62" i="2"/>
  <c r="N61" i="2"/>
  <c r="M61" i="2"/>
  <c r="L61" i="2"/>
  <c r="K61" i="2"/>
  <c r="J61" i="2"/>
  <c r="O61" i="2" s="1"/>
  <c r="I61" i="2"/>
  <c r="H61" i="2"/>
  <c r="G61" i="2"/>
  <c r="F61" i="2"/>
  <c r="O60" i="2"/>
  <c r="J60" i="2"/>
  <c r="I60" i="2"/>
  <c r="G60" i="2"/>
  <c r="F60" i="2"/>
  <c r="F59" i="2"/>
  <c r="N52" i="2"/>
  <c r="N80" i="2" s="1"/>
  <c r="O80" i="2" s="1"/>
  <c r="N51" i="2"/>
  <c r="N79" i="2" s="1"/>
  <c r="M51" i="2"/>
  <c r="M79" i="2" s="1"/>
  <c r="L51" i="2"/>
  <c r="L79" i="2" s="1"/>
  <c r="K51" i="2"/>
  <c r="K79" i="2" s="1"/>
  <c r="J51" i="2"/>
  <c r="J79" i="2" s="1"/>
  <c r="I51" i="2"/>
  <c r="I79" i="2" s="1"/>
  <c r="H51" i="2"/>
  <c r="H79" i="2" s="1"/>
  <c r="G51" i="2"/>
  <c r="G79" i="2" s="1"/>
  <c r="F51" i="2"/>
  <c r="E51" i="2"/>
  <c r="D51" i="2"/>
  <c r="C51" i="2"/>
  <c r="B51" i="2"/>
  <c r="N50" i="2"/>
  <c r="N78" i="2" s="1"/>
  <c r="O78" i="2" s="1"/>
  <c r="M50" i="2"/>
  <c r="M78" i="2" s="1"/>
  <c r="L50" i="2"/>
  <c r="L78" i="2" s="1"/>
  <c r="K50" i="2"/>
  <c r="K78" i="2" s="1"/>
  <c r="J50" i="2"/>
  <c r="J78" i="2" s="1"/>
  <c r="I50" i="2"/>
  <c r="H50" i="2"/>
  <c r="H78" i="2" s="1"/>
  <c r="G50" i="2"/>
  <c r="G78" i="2" s="1"/>
  <c r="F50" i="2"/>
  <c r="F78" i="2" s="1"/>
  <c r="E50" i="2"/>
  <c r="D50" i="2"/>
  <c r="C50" i="2"/>
  <c r="B50" i="2"/>
  <c r="N49" i="2"/>
  <c r="N77" i="2" s="1"/>
  <c r="O77" i="2" s="1"/>
  <c r="M49" i="2"/>
  <c r="M77" i="2" s="1"/>
  <c r="L49" i="2"/>
  <c r="K49" i="2"/>
  <c r="J49" i="2"/>
  <c r="I49" i="2"/>
  <c r="H49" i="2"/>
  <c r="G49" i="2"/>
  <c r="F49" i="2"/>
  <c r="E49" i="2"/>
  <c r="D49" i="2"/>
  <c r="C49" i="2"/>
  <c r="B49" i="2"/>
  <c r="N48" i="2"/>
  <c r="N76" i="2" s="1"/>
  <c r="M48" i="2"/>
  <c r="M76" i="2" s="1"/>
  <c r="L48" i="2"/>
  <c r="L76" i="2" s="1"/>
  <c r="K48" i="2"/>
  <c r="K76" i="2" s="1"/>
  <c r="J48" i="2"/>
  <c r="J76" i="2" s="1"/>
  <c r="O76" i="2" s="1"/>
  <c r="I48" i="2"/>
  <c r="I76" i="2" s="1"/>
  <c r="H48" i="2"/>
  <c r="H76" i="2" s="1"/>
  <c r="G48" i="2"/>
  <c r="G76" i="2" s="1"/>
  <c r="F48" i="2"/>
  <c r="F76" i="2" s="1"/>
  <c r="E48" i="2"/>
  <c r="D48" i="2"/>
  <c r="C48" i="2"/>
  <c r="B48" i="2"/>
  <c r="N47" i="2"/>
  <c r="N75" i="2" s="1"/>
  <c r="O75" i="2" s="1"/>
  <c r="M47" i="2"/>
  <c r="L47" i="2"/>
  <c r="K47" i="2"/>
  <c r="J47" i="2"/>
  <c r="I47" i="2"/>
  <c r="H47" i="2"/>
  <c r="G47" i="2"/>
  <c r="F47" i="2"/>
  <c r="E47" i="2"/>
  <c r="D47" i="2"/>
  <c r="C47" i="2"/>
  <c r="B47" i="2"/>
  <c r="N46" i="2"/>
  <c r="N74" i="2" s="1"/>
  <c r="M46" i="2"/>
  <c r="M74" i="2" s="1"/>
  <c r="L46" i="2"/>
  <c r="L74" i="2" s="1"/>
  <c r="K46" i="2"/>
  <c r="K74" i="2" s="1"/>
  <c r="J46" i="2"/>
  <c r="I46" i="2"/>
  <c r="H46" i="2"/>
  <c r="H74" i="2" s="1"/>
  <c r="G46" i="2"/>
  <c r="G74" i="2" s="1"/>
  <c r="F46" i="2"/>
  <c r="F74" i="2" s="1"/>
  <c r="E46" i="2"/>
  <c r="D46" i="2"/>
  <c r="C46" i="2"/>
  <c r="B46" i="2"/>
  <c r="N45" i="2"/>
  <c r="N73" i="2" s="1"/>
  <c r="O73" i="2" s="1"/>
  <c r="M45" i="2"/>
  <c r="M73" i="2" s="1"/>
  <c r="L45" i="2"/>
  <c r="L73" i="2" s="1"/>
  <c r="K45" i="2"/>
  <c r="J45" i="2"/>
  <c r="I45" i="2"/>
  <c r="I73" i="2" s="1"/>
  <c r="H45" i="2"/>
  <c r="G45" i="2"/>
  <c r="G73" i="2" s="1"/>
  <c r="F45" i="2"/>
  <c r="E45" i="2"/>
  <c r="D45" i="2"/>
  <c r="C45" i="2"/>
  <c r="B45" i="2"/>
  <c r="N44" i="2"/>
  <c r="N72" i="2" s="1"/>
  <c r="M44" i="2"/>
  <c r="M72" i="2" s="1"/>
  <c r="L44" i="2"/>
  <c r="L72" i="2" s="1"/>
  <c r="K44" i="2"/>
  <c r="K72" i="2" s="1"/>
  <c r="J44" i="2"/>
  <c r="I44" i="2"/>
  <c r="I72" i="2" s="1"/>
  <c r="H44" i="2"/>
  <c r="H72" i="2" s="1"/>
  <c r="G44" i="2"/>
  <c r="G72" i="2" s="1"/>
  <c r="F44" i="2"/>
  <c r="F72" i="2" s="1"/>
  <c r="E44" i="2"/>
  <c r="D44" i="2"/>
  <c r="C44" i="2"/>
  <c r="B44" i="2"/>
  <c r="N43" i="2"/>
  <c r="N71" i="2" s="1"/>
  <c r="O71" i="2" s="1"/>
  <c r="M43" i="2"/>
  <c r="M71" i="2" s="1"/>
  <c r="L43" i="2"/>
  <c r="L71" i="2" s="1"/>
  <c r="K43" i="2"/>
  <c r="K71" i="2" s="1"/>
  <c r="J43" i="2"/>
  <c r="I43" i="2"/>
  <c r="H43" i="2"/>
  <c r="G43" i="2"/>
  <c r="F43" i="2"/>
  <c r="E43" i="2"/>
  <c r="D43" i="2"/>
  <c r="C43" i="2"/>
  <c r="B43" i="2"/>
  <c r="N42" i="2"/>
  <c r="N70" i="2" s="1"/>
  <c r="O70" i="2" s="1"/>
  <c r="M42" i="2"/>
  <c r="M70" i="2" s="1"/>
  <c r="L42" i="2"/>
  <c r="L70" i="2" s="1"/>
  <c r="K42" i="2"/>
  <c r="K70" i="2" s="1"/>
  <c r="J42" i="2"/>
  <c r="J70" i="2" s="1"/>
  <c r="I42" i="2"/>
  <c r="I70" i="2" s="1"/>
  <c r="H42" i="2"/>
  <c r="H70" i="2" s="1"/>
  <c r="G42" i="2"/>
  <c r="G70" i="2" s="1"/>
  <c r="F42" i="2"/>
  <c r="F70" i="2" s="1"/>
  <c r="E42" i="2"/>
  <c r="D42" i="2"/>
  <c r="C42" i="2"/>
  <c r="B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40" i="2"/>
  <c r="N68" i="2" s="1"/>
  <c r="O68" i="2" s="1"/>
  <c r="M40" i="2"/>
  <c r="M68" i="2" s="1"/>
  <c r="L40" i="2"/>
  <c r="L68" i="2" s="1"/>
  <c r="K40" i="2"/>
  <c r="K68" i="2" s="1"/>
  <c r="J40" i="2"/>
  <c r="J68" i="2" s="1"/>
  <c r="I40" i="2"/>
  <c r="H40" i="2"/>
  <c r="H68" i="2" s="1"/>
  <c r="G40" i="2"/>
  <c r="F40" i="2"/>
  <c r="E40" i="2"/>
  <c r="D40" i="2"/>
  <c r="C40" i="2"/>
  <c r="B40" i="2"/>
  <c r="N39" i="2"/>
  <c r="N67" i="2" s="1"/>
  <c r="O67" i="2" s="1"/>
  <c r="M39" i="2"/>
  <c r="M67" i="2" s="1"/>
  <c r="L39" i="2"/>
  <c r="K39" i="2"/>
  <c r="J39" i="2"/>
  <c r="I39" i="2"/>
  <c r="H39" i="2"/>
  <c r="G39" i="2"/>
  <c r="F39" i="2"/>
  <c r="E39" i="2"/>
  <c r="D39" i="2"/>
  <c r="C39" i="2"/>
  <c r="B39" i="2"/>
  <c r="N38" i="2"/>
  <c r="N66" i="2" s="1"/>
  <c r="M38" i="2"/>
  <c r="M66" i="2" s="1"/>
  <c r="L38" i="2"/>
  <c r="L66" i="2" s="1"/>
  <c r="K38" i="2"/>
  <c r="K66" i="2" s="1"/>
  <c r="J38" i="2"/>
  <c r="J66" i="2" s="1"/>
  <c r="O66" i="2" s="1"/>
  <c r="I38" i="2"/>
  <c r="H38" i="2"/>
  <c r="H66" i="2" s="1"/>
  <c r="G38" i="2"/>
  <c r="G66" i="2" s="1"/>
  <c r="F38" i="2"/>
  <c r="F66" i="2" s="1"/>
  <c r="E38" i="2"/>
  <c r="D38" i="2"/>
  <c r="C38" i="2"/>
  <c r="B38" i="2"/>
  <c r="N37" i="2"/>
  <c r="N65" i="2" s="1"/>
  <c r="O65" i="2" s="1"/>
  <c r="M37" i="2"/>
  <c r="M65" i="2" s="1"/>
  <c r="L37" i="2"/>
  <c r="L65" i="2" s="1"/>
  <c r="K37" i="2"/>
  <c r="K65" i="2" s="1"/>
  <c r="J37" i="2"/>
  <c r="J65" i="2" s="1"/>
  <c r="I37" i="2"/>
  <c r="I65" i="2" s="1"/>
  <c r="H37" i="2"/>
  <c r="G37" i="2"/>
  <c r="F37" i="2"/>
  <c r="E37" i="2"/>
  <c r="D37" i="2"/>
  <c r="C37" i="2"/>
  <c r="B37" i="2"/>
  <c r="N36" i="2"/>
  <c r="N64" i="2" s="1"/>
  <c r="O64" i="2" s="1"/>
  <c r="M36" i="2"/>
  <c r="M64" i="2" s="1"/>
  <c r="L36" i="2"/>
  <c r="L64" i="2" s="1"/>
  <c r="K36" i="2"/>
  <c r="K64" i="2" s="1"/>
  <c r="J36" i="2"/>
  <c r="J64" i="2" s="1"/>
  <c r="I36" i="2"/>
  <c r="I64" i="2" s="1"/>
  <c r="H36" i="2"/>
  <c r="H64" i="2" s="1"/>
  <c r="G36" i="2"/>
  <c r="G64" i="2" s="1"/>
  <c r="F36" i="2"/>
  <c r="F64" i="2" s="1"/>
  <c r="E36" i="2"/>
  <c r="D36" i="2"/>
  <c r="C36" i="2"/>
  <c r="B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34" i="2"/>
  <c r="N62" i="2" s="1"/>
  <c r="O62" i="2" s="1"/>
  <c r="M34" i="2"/>
  <c r="M62" i="2" s="1"/>
  <c r="L34" i="2"/>
  <c r="L62" i="2" s="1"/>
  <c r="K34" i="2"/>
  <c r="K62" i="2" s="1"/>
  <c r="J34" i="2"/>
  <c r="J62" i="2" s="1"/>
  <c r="I34" i="2"/>
  <c r="I62" i="2" s="1"/>
  <c r="H34" i="2"/>
  <c r="H62" i="2" s="1"/>
  <c r="G34" i="2"/>
  <c r="F34" i="2"/>
  <c r="E34" i="2"/>
  <c r="D34" i="2"/>
  <c r="C34" i="2"/>
  <c r="B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N60" i="2" s="1"/>
  <c r="M32" i="2"/>
  <c r="M60" i="2" s="1"/>
  <c r="L32" i="2"/>
  <c r="L60" i="2" s="1"/>
  <c r="K32" i="2"/>
  <c r="K60" i="2" s="1"/>
  <c r="J32" i="2"/>
  <c r="I32" i="2"/>
  <c r="H32" i="2"/>
  <c r="H60" i="2" s="1"/>
  <c r="G32" i="2"/>
  <c r="F32" i="2"/>
  <c r="E32" i="2"/>
  <c r="D32" i="2"/>
  <c r="C32" i="2"/>
  <c r="B32" i="2"/>
  <c r="N31" i="2"/>
  <c r="N59" i="2" s="1"/>
  <c r="M31" i="2"/>
  <c r="M59" i="2" s="1"/>
  <c r="L31" i="2"/>
  <c r="L59" i="2" s="1"/>
  <c r="K31" i="2"/>
  <c r="K59" i="2" s="1"/>
  <c r="J31" i="2"/>
  <c r="J59" i="2" s="1"/>
  <c r="I31" i="2"/>
  <c r="I59" i="2" s="1"/>
  <c r="H31" i="2"/>
  <c r="H59" i="2" s="1"/>
  <c r="G31" i="2"/>
  <c r="G59" i="2" s="1"/>
  <c r="F31" i="2"/>
  <c r="E31" i="2"/>
  <c r="D31" i="2"/>
  <c r="C31" i="2"/>
  <c r="B31" i="2"/>
  <c r="N26" i="2"/>
  <c r="M26" i="2"/>
  <c r="M52" i="2" s="1"/>
  <c r="M80" i="2" s="1"/>
  <c r="L26" i="2"/>
  <c r="L52" i="2" s="1"/>
  <c r="L80" i="2" s="1"/>
  <c r="K26" i="2"/>
  <c r="K52" i="2" s="1"/>
  <c r="K80" i="2" s="1"/>
  <c r="J26" i="2"/>
  <c r="J52" i="2" s="1"/>
  <c r="J80" i="2" s="1"/>
  <c r="I26" i="2"/>
  <c r="I52" i="2" s="1"/>
  <c r="I80" i="2" s="1"/>
  <c r="H26" i="2"/>
  <c r="H52" i="2" s="1"/>
  <c r="H80" i="2" s="1"/>
  <c r="G26" i="2"/>
  <c r="G52" i="2" s="1"/>
  <c r="G80" i="2" s="1"/>
  <c r="F26" i="2"/>
  <c r="F52" i="2" s="1"/>
  <c r="F80" i="2" s="1"/>
  <c r="E26" i="2"/>
  <c r="E52" i="2" s="1"/>
  <c r="D26" i="2"/>
  <c r="D52" i="2" s="1"/>
  <c r="C26" i="2"/>
  <c r="C52" i="2" s="1"/>
  <c r="B26" i="2"/>
  <c r="B52" i="2" s="1"/>
  <c r="P66" i="3" l="1"/>
  <c r="O79" i="2"/>
  <c r="I26" i="4"/>
  <c r="O59" i="2"/>
  <c r="P82" i="3"/>
  <c r="H54" i="3"/>
  <c r="H82" i="3" s="1"/>
  <c r="H61" i="3"/>
  <c r="P67" i="3"/>
  <c r="P61" i="3"/>
  <c r="P81" i="3"/>
  <c r="K25" i="4"/>
  <c r="Q45" i="1" l="1"/>
  <c r="P42" i="1"/>
  <c r="Y31" i="1"/>
  <c r="Y48" i="1" s="1"/>
  <c r="X31" i="1"/>
  <c r="X48" i="1" s="1"/>
  <c r="W31" i="1"/>
  <c r="W48" i="1" s="1"/>
  <c r="V31" i="1"/>
  <c r="V48" i="1" s="1"/>
  <c r="U31" i="1"/>
  <c r="U48" i="1" s="1"/>
  <c r="T31" i="1"/>
  <c r="T48" i="1" s="1"/>
  <c r="S31" i="1"/>
  <c r="S48" i="1" s="1"/>
  <c r="R31" i="1"/>
  <c r="R48" i="1" s="1"/>
  <c r="Q31" i="1"/>
  <c r="Q48" i="1" s="1"/>
  <c r="P31" i="1"/>
  <c r="P48" i="1" s="1"/>
  <c r="Y30" i="1"/>
  <c r="X30" i="1"/>
  <c r="X47" i="1" s="1"/>
  <c r="W30" i="1"/>
  <c r="W47" i="1" s="1"/>
  <c r="V30" i="1"/>
  <c r="V47" i="1" s="1"/>
  <c r="U30" i="1"/>
  <c r="U47" i="1" s="1"/>
  <c r="T30" i="1"/>
  <c r="T47" i="1" s="1"/>
  <c r="S30" i="1"/>
  <c r="R30" i="1"/>
  <c r="R47" i="1" s="1"/>
  <c r="Q30" i="1"/>
  <c r="Q47" i="1" s="1"/>
  <c r="P30" i="1"/>
  <c r="P47" i="1" s="1"/>
  <c r="Y29" i="1"/>
  <c r="Y46" i="1" s="1"/>
  <c r="X29" i="1"/>
  <c r="X46" i="1" s="1"/>
  <c r="W29" i="1"/>
  <c r="W46" i="1" s="1"/>
  <c r="V29" i="1"/>
  <c r="V46" i="1" s="1"/>
  <c r="U29" i="1"/>
  <c r="U46" i="1" s="1"/>
  <c r="T29" i="1"/>
  <c r="T46" i="1" s="1"/>
  <c r="S29" i="1"/>
  <c r="S46" i="1" s="1"/>
  <c r="R29" i="1"/>
  <c r="R46" i="1" s="1"/>
  <c r="Q29" i="1"/>
  <c r="P29" i="1"/>
  <c r="P46" i="1" s="1"/>
  <c r="Y28" i="1"/>
  <c r="Y45" i="1" s="1"/>
  <c r="X28" i="1"/>
  <c r="X45" i="1" s="1"/>
  <c r="W28" i="1"/>
  <c r="W45" i="1" s="1"/>
  <c r="V28" i="1"/>
  <c r="V45" i="1" s="1"/>
  <c r="U28" i="1"/>
  <c r="U45" i="1" s="1"/>
  <c r="T28" i="1"/>
  <c r="T45" i="1" s="1"/>
  <c r="S28" i="1"/>
  <c r="S45" i="1" s="1"/>
  <c r="R28" i="1"/>
  <c r="R45" i="1" s="1"/>
  <c r="Q28" i="1"/>
  <c r="P28" i="1"/>
  <c r="P45" i="1" s="1"/>
  <c r="Y27" i="1"/>
  <c r="Y44" i="1" s="1"/>
  <c r="X27" i="1"/>
  <c r="X44" i="1" s="1"/>
  <c r="W27" i="1"/>
  <c r="W44" i="1" s="1"/>
  <c r="V27" i="1"/>
  <c r="V44" i="1" s="1"/>
  <c r="U27" i="1"/>
  <c r="U44" i="1" s="1"/>
  <c r="T27" i="1"/>
  <c r="T44" i="1" s="1"/>
  <c r="S27" i="1"/>
  <c r="S44" i="1" s="1"/>
  <c r="R27" i="1"/>
  <c r="R44" i="1" s="1"/>
  <c r="Q27" i="1"/>
  <c r="Q44" i="1" s="1"/>
  <c r="P27" i="1"/>
  <c r="P44" i="1" s="1"/>
  <c r="Y26" i="1"/>
  <c r="Y43" i="1" s="1"/>
  <c r="X26" i="1"/>
  <c r="X43" i="1" s="1"/>
  <c r="W26" i="1"/>
  <c r="W43" i="1" s="1"/>
  <c r="V26" i="1"/>
  <c r="V43" i="1" s="1"/>
  <c r="U26" i="1"/>
  <c r="U43" i="1" s="1"/>
  <c r="T26" i="1"/>
  <c r="T43" i="1" s="1"/>
  <c r="S26" i="1"/>
  <c r="S43" i="1" s="1"/>
  <c r="R26" i="1"/>
  <c r="R43" i="1" s="1"/>
  <c r="Q26" i="1"/>
  <c r="Q43" i="1" s="1"/>
  <c r="P26" i="1"/>
  <c r="P43" i="1" s="1"/>
  <c r="Y25" i="1"/>
  <c r="Y42" i="1" s="1"/>
  <c r="X25" i="1"/>
  <c r="X42" i="1" s="1"/>
  <c r="W25" i="1"/>
  <c r="W42" i="1" s="1"/>
  <c r="V25" i="1"/>
  <c r="V42" i="1" s="1"/>
  <c r="U25" i="1"/>
  <c r="U42" i="1" s="1"/>
  <c r="T25" i="1"/>
  <c r="T42" i="1" s="1"/>
  <c r="S25" i="1"/>
  <c r="S42" i="1" s="1"/>
  <c r="R25" i="1"/>
  <c r="R42" i="1" s="1"/>
  <c r="Q25" i="1"/>
  <c r="P25" i="1"/>
  <c r="Y24" i="1"/>
  <c r="Y41" i="1" s="1"/>
  <c r="X24" i="1"/>
  <c r="X41" i="1" s="1"/>
  <c r="W24" i="1"/>
  <c r="W41" i="1" s="1"/>
  <c r="V24" i="1"/>
  <c r="V41" i="1" s="1"/>
  <c r="U24" i="1"/>
  <c r="U41" i="1" s="1"/>
  <c r="T24" i="1"/>
  <c r="T41" i="1" s="1"/>
  <c r="S24" i="1"/>
  <c r="S41" i="1" s="1"/>
  <c r="R24" i="1"/>
  <c r="R41" i="1" s="1"/>
  <c r="Q24" i="1"/>
  <c r="Q41" i="1" s="1"/>
  <c r="P24" i="1"/>
  <c r="P41" i="1" s="1"/>
  <c r="Y23" i="1"/>
  <c r="Y40" i="1" s="1"/>
  <c r="X23" i="1"/>
  <c r="X40" i="1" s="1"/>
  <c r="W23" i="1"/>
  <c r="W40" i="1" s="1"/>
  <c r="V23" i="1"/>
  <c r="V40" i="1" s="1"/>
  <c r="U23" i="1"/>
  <c r="U40" i="1" s="1"/>
  <c r="T23" i="1"/>
  <c r="T40" i="1" s="1"/>
  <c r="S23" i="1"/>
  <c r="S40" i="1" s="1"/>
  <c r="R23" i="1"/>
  <c r="R40" i="1" s="1"/>
  <c r="Q23" i="1"/>
  <c r="Q40" i="1" s="1"/>
  <c r="P23" i="1"/>
  <c r="P40" i="1" s="1"/>
  <c r="Y22" i="1"/>
  <c r="Y39" i="1" s="1"/>
  <c r="X22" i="1"/>
  <c r="X39" i="1" s="1"/>
  <c r="W22" i="1"/>
  <c r="W39" i="1" s="1"/>
  <c r="V22" i="1"/>
  <c r="V39" i="1" s="1"/>
  <c r="U22" i="1"/>
  <c r="U39" i="1" s="1"/>
  <c r="T22" i="1"/>
  <c r="T39" i="1" s="1"/>
  <c r="S22" i="1"/>
  <c r="S39" i="1" s="1"/>
  <c r="R22" i="1"/>
  <c r="R39" i="1" s="1"/>
  <c r="Q22" i="1"/>
  <c r="Q39" i="1" s="1"/>
  <c r="P22" i="1"/>
  <c r="P39" i="1" s="1"/>
  <c r="Y16" i="1"/>
  <c r="X16" i="1"/>
  <c r="W16" i="1"/>
  <c r="V16" i="1"/>
  <c r="U16" i="1"/>
  <c r="T16" i="1"/>
  <c r="S16" i="1"/>
  <c r="R16" i="1"/>
  <c r="Q16" i="1"/>
  <c r="P16" i="1"/>
  <c r="Y15" i="1"/>
  <c r="Y47" i="1" s="1"/>
  <c r="X15" i="1"/>
  <c r="W15" i="1"/>
  <c r="V15" i="1"/>
  <c r="U15" i="1"/>
  <c r="T15" i="1"/>
  <c r="S15" i="1"/>
  <c r="S47" i="1" s="1"/>
  <c r="R15" i="1"/>
  <c r="Q15" i="1"/>
  <c r="P15" i="1"/>
  <c r="Y14" i="1"/>
  <c r="X14" i="1"/>
  <c r="W14" i="1"/>
  <c r="V14" i="1"/>
  <c r="U14" i="1"/>
  <c r="T14" i="1"/>
  <c r="S14" i="1"/>
  <c r="R14" i="1"/>
  <c r="Q14" i="1"/>
  <c r="Q46" i="1" s="1"/>
  <c r="P14" i="1"/>
  <c r="Y13" i="1"/>
  <c r="X13" i="1"/>
  <c r="W13" i="1"/>
  <c r="V13" i="1"/>
  <c r="U13" i="1"/>
  <c r="T13" i="1"/>
  <c r="S13" i="1"/>
  <c r="R13" i="1"/>
  <c r="Q13" i="1"/>
  <c r="P13" i="1"/>
  <c r="Y12" i="1"/>
  <c r="X12" i="1"/>
  <c r="W12" i="1"/>
  <c r="V12" i="1"/>
  <c r="U12" i="1"/>
  <c r="T12" i="1"/>
  <c r="S12" i="1"/>
  <c r="R12" i="1"/>
  <c r="Q12" i="1"/>
  <c r="P12" i="1"/>
  <c r="Y11" i="1"/>
  <c r="X11" i="1"/>
  <c r="W11" i="1"/>
  <c r="V11" i="1"/>
  <c r="U11" i="1"/>
  <c r="T11" i="1"/>
  <c r="S11" i="1"/>
  <c r="R11" i="1"/>
  <c r="Q11" i="1"/>
  <c r="P11" i="1"/>
  <c r="Y10" i="1"/>
  <c r="X10" i="1"/>
  <c r="W10" i="1"/>
  <c r="V10" i="1"/>
  <c r="U10" i="1"/>
  <c r="T10" i="1"/>
  <c r="S10" i="1"/>
  <c r="R10" i="1"/>
  <c r="Q10" i="1"/>
  <c r="Q42" i="1" s="1"/>
  <c r="P10" i="1"/>
  <c r="Y9" i="1"/>
  <c r="X9" i="1"/>
  <c r="W9" i="1"/>
  <c r="V9" i="1"/>
  <c r="U9" i="1"/>
  <c r="T9" i="1"/>
  <c r="S9" i="1"/>
  <c r="R9" i="1"/>
  <c r="Q9" i="1"/>
  <c r="P9" i="1"/>
  <c r="Y8" i="1"/>
  <c r="X8" i="1"/>
  <c r="W8" i="1"/>
  <c r="V8" i="1"/>
  <c r="U8" i="1"/>
  <c r="T8" i="1"/>
  <c r="S8" i="1"/>
  <c r="R8" i="1"/>
  <c r="Q8" i="1"/>
  <c r="P8" i="1"/>
  <c r="Y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<sst xmlns="http://schemas.openxmlformats.org/spreadsheetml/2006/main" count="640" uniqueCount="166">
  <si>
    <t>Interscambio commerciale in valore Abruzzo -[MONDO] per Sezioni 'Ateco 2007'</t>
  </si>
  <si>
    <t>(Valori in Euro)</t>
  </si>
  <si>
    <t>Importazioni dell'Abruzzo per sezione ateco 2007. Valori in migliaia di euro.</t>
  </si>
  <si>
    <t>sostituiti i valori a maggio 2024 perché aggiornati</t>
  </si>
  <si>
    <t>1° trimestre 2023 - 1° trimestre 2024</t>
  </si>
  <si>
    <t>T4</t>
  </si>
  <si>
    <t>T1</t>
  </si>
  <si>
    <t>T2</t>
  </si>
  <si>
    <t>T3</t>
  </si>
  <si>
    <t>Sezioni</t>
  </si>
  <si>
    <t>IMP2021</t>
  </si>
  <si>
    <t>IMP2022</t>
  </si>
  <si>
    <t>IMP2023</t>
  </si>
  <si>
    <t>IMP2024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</si>
  <si>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</si>
  <si>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</si>
  <si>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</si>
  <si>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</si>
  <si>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</si>
  <si>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</si>
  <si>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</si>
  <si>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</si>
  <si>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</si>
  <si>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T1-2024</t>
  </si>
  <si>
    <t>A-PRODOTTI DELL'AGRICOLTURA, DELLA SILVICOLTURA E DELLA PESCA</t>
  </si>
  <si>
    <t>A-Agricoltura, silvicoltura e pesca</t>
  </si>
  <si>
    <t>B-PRODOTTI DELL'ESTRAZIONE DI MINERALI DA CAVE E MINIERE</t>
  </si>
  <si>
    <t>B-Estraz. Minerali</t>
  </si>
  <si>
    <t>C-PRODOTTI DELLE ATTIVITÀ MANIFATTURIERE</t>
  </si>
  <si>
    <t>C-Manifatturiero</t>
  </si>
  <si>
    <t>E-PRODOTTI DELLE ATTIVITÀ DI TRATTAMENTO DEI RIFIUTI E RISANAMENTO</t>
  </si>
  <si>
    <t>E- Trattamento rifiuti e risanamento</t>
  </si>
  <si>
    <t>J-PRODOTTI DELLE ATTIVITÀ DEI SERVIZI DI INFORMAZIONE E COMUNICAZIONE</t>
  </si>
  <si>
    <t>J-Servizi informazione e comunicazione</t>
  </si>
  <si>
    <t>M-PRODOTTI DELLE ATTIVITÀ PROFESSIONALI, SCIENTIFICHE E TECNICHE</t>
  </si>
  <si>
    <t>M-Attività profes., scientifiche e tecniche</t>
  </si>
  <si>
    <t>R-PRODOTTI DELLE ATTIVITÀ ARTISTICHE, SPORTIVE, DI INTRATTENIMENTO E DIVERTIMENTO</t>
  </si>
  <si>
    <t>R-Attività artistiche, sportive e intratt.</t>
  </si>
  <si>
    <t>S-PRODOTTI DELLE ALTRE ATTIVITÀ DI SERVIZI</t>
  </si>
  <si>
    <t>S-Altre attività di servizi</t>
  </si>
  <si>
    <t>V-MERCI DICHIARATE COME PROVVISTE DI BORDO, MERCI NAZIONALI DI RITORNO E RESPINTE, MERCI VARIE</t>
  </si>
  <si>
    <t>V-Merci provv. bordo, nazionali di ritorno e varie</t>
  </si>
  <si>
    <t>Totale</t>
  </si>
  <si>
    <t xml:space="preserve">Esportazioni dell'Abruzzo per sezione ateco 2007. Valori in migliaia di euro. </t>
  </si>
  <si>
    <t>EXP2021</t>
  </si>
  <si>
    <t>EXP2022</t>
  </si>
  <si>
    <t>EXP2023</t>
  </si>
  <si>
    <t>EXP2024</t>
  </si>
  <si>
    <t>Saldo (export-import) dell'Abruzzo per sezione ateco 2007. Valori in migliaia di euro</t>
  </si>
  <si>
    <t>Fonte: Istat - Elaborazione ufficio di statistica Regione Abruzzo</t>
  </si>
  <si>
    <t>Serie storica Import per Macro Ripartizione / Regione / Provincie</t>
  </si>
  <si>
    <t>TERRITORIO</t>
  </si>
  <si>
    <t>2021-1°T</t>
  </si>
  <si>
    <t>2021-2°T</t>
  </si>
  <si>
    <t>2021-3°T</t>
  </si>
  <si>
    <t>2021-4°T</t>
  </si>
  <si>
    <t>2022-1°T</t>
  </si>
  <si>
    <t>2022-2°T</t>
  </si>
  <si>
    <t>2022-3°T</t>
  </si>
  <si>
    <t>2022-4°T</t>
  </si>
  <si>
    <t>2023-1°T</t>
  </si>
  <si>
    <t>2023-2°T</t>
  </si>
  <si>
    <t>2023-3°T</t>
  </si>
  <si>
    <t>2024-1°T</t>
  </si>
  <si>
    <t>2023-4°T</t>
  </si>
  <si>
    <t>import</t>
  </si>
  <si>
    <t xml:space="preserve">101-Piemonte </t>
  </si>
  <si>
    <t>102-Valle d'Aosta/Vallée d'Aoste</t>
  </si>
  <si>
    <t xml:space="preserve">103-Lombardia </t>
  </si>
  <si>
    <t xml:space="preserve">107-Liguria </t>
  </si>
  <si>
    <t>204-Trentino-Alto Adige/Südtirol</t>
  </si>
  <si>
    <t xml:space="preserve">205-Veneto </t>
  </si>
  <si>
    <t xml:space="preserve">206-Friuli-Venezia Giulia </t>
  </si>
  <si>
    <t xml:space="preserve">208-Emilia-Romagna </t>
  </si>
  <si>
    <t xml:space="preserve">309-Toscana </t>
  </si>
  <si>
    <t xml:space="preserve">310-Umbria </t>
  </si>
  <si>
    <t xml:space="preserve">311-Marche </t>
  </si>
  <si>
    <t xml:space="preserve">312-Lazio </t>
  </si>
  <si>
    <t xml:space="preserve">413-Abruzzo </t>
  </si>
  <si>
    <t xml:space="preserve">414-Molise </t>
  </si>
  <si>
    <t xml:space="preserve">415-Campania </t>
  </si>
  <si>
    <t xml:space="preserve">416-Puglia </t>
  </si>
  <si>
    <t xml:space="preserve">417-Basilicata </t>
  </si>
  <si>
    <t xml:space="preserve">418-Calabria </t>
  </si>
  <si>
    <t xml:space="preserve">519-Sicilia </t>
  </si>
  <si>
    <t xml:space="preserve">520-Sardegna </t>
  </si>
  <si>
    <t xml:space="preserve">697-Regioni diverse o non specificate </t>
  </si>
  <si>
    <t>T1
2021</t>
  </si>
  <si>
    <t>T2
2021</t>
  </si>
  <si>
    <t>T3
2021</t>
  </si>
  <si>
    <t>T4
2021</t>
  </si>
  <si>
    <t>T1
2022</t>
  </si>
  <si>
    <t>T2
2022</t>
  </si>
  <si>
    <t>T3
2022</t>
  </si>
  <si>
    <t>T4
2022</t>
  </si>
  <si>
    <t>T1
2023</t>
  </si>
  <si>
    <t>T2
2023</t>
  </si>
  <si>
    <t>T3
2023</t>
  </si>
  <si>
    <t>T4
2023</t>
  </si>
  <si>
    <t>T1
2024</t>
  </si>
  <si>
    <t>Importazioni dell'Abruzzo e dell'Italia. Valori in milioni di euro.</t>
  </si>
  <si>
    <t xml:space="preserve"> 2° trimestre 2021 - 1° trimestre 2024</t>
  </si>
  <si>
    <t xml:space="preserve">Abruzzo </t>
  </si>
  <si>
    <t>Italia</t>
  </si>
  <si>
    <t xml:space="preserve">Importazioni per regione. Valori in milioni di euro. </t>
  </si>
  <si>
    <t xml:space="preserve"> 1° trimestre 2023 - 1° trimestre 2024</t>
  </si>
  <si>
    <t>Territorio</t>
  </si>
  <si>
    <t>Variazione %
 T1-2024/T1-2023</t>
  </si>
  <si>
    <t>Piemonte</t>
  </si>
  <si>
    <t>Valle d'Aosta</t>
  </si>
  <si>
    <t>Lombardia</t>
  </si>
  <si>
    <t>Liguria</t>
  </si>
  <si>
    <t>Trentino A. A.</t>
  </si>
  <si>
    <t>Veneto</t>
  </si>
  <si>
    <t>Friuli-V. G.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</si>
  <si>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</si>
  <si>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</si>
  <si>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</si>
  <si>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</si>
  <si>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</si>
  <si>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</si>
  <si>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</si>
  <si>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</si>
  <si>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</si>
  <si>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</si>
  <si>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</si>
  <si>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</si>
  <si>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</si>
  <si>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Non indicato</t>
  </si>
  <si>
    <t>Serie storica Export per Macro Ripartizione / Regione / Provincie</t>
  </si>
  <si>
    <r>
      <t xml:space="preserve">Mondo - </t>
    </r>
    <r>
      <rPr>
        <sz val="7.5"/>
        <color theme="1"/>
        <rFont val="Verdana"/>
        <family val="2"/>
      </rPr>
      <t xml:space="preserve">Periodo di riferimento: 2020-2021-Valori in Euro </t>
    </r>
  </si>
  <si>
    <t>export</t>
  </si>
  <si>
    <t xml:space="preserve">Esportazioni dell'Abruzzo e dell'Italia. Valori in milioni di euro. </t>
  </si>
  <si>
    <t>2° trimestre 2021 - 1° trimestre 2024</t>
  </si>
  <si>
    <t xml:space="preserve">Esportazioni per regione. Valori in milioni di euro. </t>
  </si>
  <si>
    <t xml:space="preserve"> 4° trimestre 2022 - 4° trimestre 2023</t>
  </si>
  <si>
    <t>Variazione % 
T1-2024 /T1-2023</t>
  </si>
  <si>
    <t xml:space="preserve">  Piemonte</t>
  </si>
  <si>
    <t xml:space="preserve">  Valle d'Aosta</t>
  </si>
  <si>
    <t xml:space="preserve">  Lombardia</t>
  </si>
  <si>
    <t xml:space="preserve">  Liguria</t>
  </si>
  <si>
    <t xml:space="preserve">  Trentino A. A.</t>
  </si>
  <si>
    <t xml:space="preserve">  Veneto</t>
  </si>
  <si>
    <t xml:space="preserve">  Friuli-V. G.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</si>
  <si>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</si>
  <si>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</si>
  <si>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</si>
  <si>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</si>
  <si>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</si>
  <si>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</si>
  <si>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</si>
  <si>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</si>
  <si>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</si>
  <si>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</si>
  <si>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</si>
  <si>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</si>
  <si>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</si>
  <si>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T2
2020</t>
  </si>
  <si>
    <t>T3
2020</t>
  </si>
  <si>
    <t>T4
2020</t>
  </si>
  <si>
    <t>Saldo (export-import) dell'Abruzzo e dell’Italia. Valori in milioni di euro</t>
  </si>
  <si>
    <t>Import</t>
  </si>
  <si>
    <t>Somma regioni</t>
  </si>
  <si>
    <t>Export</t>
  </si>
  <si>
    <t>Saldo Export-import</t>
  </si>
  <si>
    <t xml:space="preserve">Saldo export-import per regione. Valori in milioni di euro.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</si>
</sst>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7.5"/>
      <color rgb="FF0070C0"/>
      <name val="Verdana"/>
      <family val="2"/>
    </font>
    <font>
      <b/>
      <sz val="7.5"/>
      <name val="Verdana"/>
      <family val="2"/>
    </font>
    <font>
      <b/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7.5"/>
      <color rgb="FF0070C0"/>
      <name val="Verdana"/>
      <family val="2"/>
    </font>
    <font>
      <sz val="7.5"/>
      <color rgb="FF00B050"/>
      <name val="Verdana"/>
      <family val="2"/>
    </font>
    <font>
      <sz val="8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7.5"/>
      <color rgb="FFC00000"/>
      <name val="Verdana"/>
      <family val="2"/>
    </font>
    <font>
      <sz val="11"/>
      <color rgb="FF00B05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7.5"/>
      <name val="Verdana"/>
      <family val="2"/>
    </font>
    <font>
      <b/>
      <sz val="11"/>
      <color theme="1"/>
      <name val="Verdana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rgb="FF0070C0"/>
      <name val="Times New Roman"/>
      <family val="1"/>
    </font>
    <font>
      <b/>
      <sz val="7.5"/>
      <color theme="0" tint="-0.34998626667073579"/>
      <name val="Verdana"/>
      <family val="2"/>
    </font>
    <font>
      <b/>
      <sz val="9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sz val="7.5"/>
      <color theme="0" tint="-0.34998626667073579"/>
      <name val="Verdana"/>
      <family val="2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0" fontId="3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4" fillId="0" borderId="6" xfId="0" applyFont="1" applyBorder="1" applyAlignment="1">
      <alignment wrapText="1"/>
    </xf>
    <xf numFmtId="3" fontId="16" fillId="2" borderId="6" xfId="0" applyNumberFormat="1" applyFont="1" applyFill="1" applyBorder="1" applyAlignment="1">
      <alignment horizontal="right" wrapText="1"/>
    </xf>
    <xf numFmtId="3" fontId="17" fillId="2" borderId="6" xfId="0" applyNumberFormat="1" applyFont="1" applyFill="1" applyBorder="1" applyAlignment="1">
      <alignment horizontal="right" wrapText="1"/>
    </xf>
    <xf numFmtId="3" fontId="17" fillId="2" borderId="0" xfId="0" applyNumberFormat="1" applyFont="1" applyFill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6" fillId="0" borderId="7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6" fillId="3" borderId="7" xfId="0" applyFont="1" applyFill="1" applyBorder="1" applyAlignment="1">
      <alignment vertical="center" wrapText="1"/>
    </xf>
    <xf numFmtId="3" fontId="18" fillId="3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0" fontId="20" fillId="0" borderId="6" xfId="0" applyFont="1" applyBorder="1" applyAlignment="1">
      <alignment wrapText="1"/>
    </xf>
    <xf numFmtId="0" fontId="21" fillId="0" borderId="0" xfId="0" applyFont="1"/>
    <xf numFmtId="0" fontId="17" fillId="2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19" fillId="3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3" fontId="16" fillId="2" borderId="8" xfId="0" applyNumberFormat="1" applyFont="1" applyFill="1" applyBorder="1" applyAlignment="1">
      <alignment horizontal="right" wrapText="1"/>
    </xf>
    <xf numFmtId="3" fontId="17" fillId="2" borderId="8" xfId="0" applyNumberFormat="1" applyFont="1" applyFill="1" applyBorder="1" applyAlignment="1">
      <alignment horizontal="right" wrapText="1"/>
    </xf>
    <xf numFmtId="0" fontId="13" fillId="3" borderId="7" xfId="0" applyFont="1" applyFill="1" applyBorder="1" applyAlignment="1">
      <alignment vertical="center" wrapText="1"/>
    </xf>
    <xf numFmtId="3" fontId="14" fillId="3" borderId="0" xfId="0" applyNumberFormat="1" applyFont="1" applyFill="1" applyAlignment="1">
      <alignment horizontal="right" vertical="center" wrapText="1"/>
    </xf>
    <xf numFmtId="3" fontId="15" fillId="3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wrapText="1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4" borderId="2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right" vertical="center"/>
    </xf>
    <xf numFmtId="3" fontId="16" fillId="4" borderId="6" xfId="0" applyNumberFormat="1" applyFont="1" applyFill="1" applyBorder="1" applyAlignment="1">
      <alignment horizontal="right" wrapText="1"/>
    </xf>
    <xf numFmtId="3" fontId="17" fillId="4" borderId="6" xfId="0" applyNumberFormat="1" applyFont="1" applyFill="1" applyBorder="1" applyAlignment="1">
      <alignment horizontal="right" wrapText="1"/>
    </xf>
    <xf numFmtId="3" fontId="17" fillId="4" borderId="0" xfId="0" applyNumberFormat="1" applyFont="1" applyFill="1" applyAlignment="1">
      <alignment horizontal="right" wrapText="1"/>
    </xf>
    <xf numFmtId="3" fontId="22" fillId="0" borderId="0" xfId="0" applyNumberFormat="1" applyFont="1" applyAlignment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3" fontId="18" fillId="5" borderId="0" xfId="0" applyNumberFormat="1" applyFont="1" applyFill="1" applyAlignment="1">
      <alignment horizontal="right" vertical="center" wrapText="1"/>
    </xf>
    <xf numFmtId="3" fontId="22" fillId="5" borderId="0" xfId="0" applyNumberFormat="1" applyFont="1" applyFill="1" applyAlignment="1">
      <alignment horizontal="right" vertical="center" wrapText="1"/>
    </xf>
    <xf numFmtId="3" fontId="19" fillId="5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wrapText="1"/>
    </xf>
    <xf numFmtId="0" fontId="19" fillId="5" borderId="7" xfId="0" applyFont="1" applyFill="1" applyBorder="1" applyAlignment="1">
      <alignment vertical="center" wrapText="1"/>
    </xf>
    <xf numFmtId="3" fontId="16" fillId="4" borderId="8" xfId="0" applyNumberFormat="1" applyFont="1" applyFill="1" applyBorder="1" applyAlignment="1">
      <alignment horizontal="right" wrapText="1"/>
    </xf>
    <xf numFmtId="3" fontId="17" fillId="4" borderId="8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13" fillId="5" borderId="7" xfId="0" applyFont="1" applyFill="1" applyBorder="1" applyAlignment="1">
      <alignment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23" fillId="5" borderId="0" xfId="0" applyNumberFormat="1" applyFont="1" applyFill="1" applyAlignment="1">
      <alignment horizontal="right" vertical="center" wrapText="1"/>
    </xf>
    <xf numFmtId="3" fontId="15" fillId="5" borderId="0" xfId="0" applyNumberFormat="1" applyFont="1" applyFill="1" applyAlignment="1">
      <alignment horizontal="righ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23" fillId="6" borderId="9" xfId="0" applyFont="1" applyFill="1" applyBorder="1" applyAlignment="1">
      <alignment horizontal="right" vertical="center"/>
    </xf>
    <xf numFmtId="0" fontId="13" fillId="6" borderId="9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6" borderId="10" xfId="0" applyFont="1" applyFill="1" applyBorder="1" applyAlignment="1">
      <alignment vertical="center" wrapText="1"/>
    </xf>
    <xf numFmtId="3" fontId="22" fillId="6" borderId="10" xfId="0" applyNumberFormat="1" applyFont="1" applyFill="1" applyBorder="1" applyAlignment="1">
      <alignment horizontal="right" vertical="center" wrapText="1"/>
    </xf>
    <xf numFmtId="3" fontId="6" fillId="6" borderId="10" xfId="0" applyNumberFormat="1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3" fontId="23" fillId="6" borderId="10" xfId="0" applyNumberFormat="1" applyFont="1" applyFill="1" applyBorder="1" applyAlignment="1">
      <alignment horizontal="right" vertical="center" wrapText="1"/>
    </xf>
    <xf numFmtId="3" fontId="13" fillId="6" borderId="10" xfId="0" applyNumberFormat="1" applyFont="1" applyFill="1" applyBorder="1" applyAlignment="1">
      <alignment horizontal="right" vertical="center" wrapText="1"/>
    </xf>
    <xf numFmtId="0" fontId="25" fillId="0" borderId="0" xfId="2" applyFont="1"/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26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27" fillId="0" borderId="2" xfId="0" applyFont="1" applyBorder="1" applyAlignment="1">
      <alignment horizontal="center" vertical="center" wrapText="1"/>
    </xf>
    <xf numFmtId="0" fontId="28" fillId="0" borderId="0" xfId="0" applyFont="1"/>
    <xf numFmtId="3" fontId="4" fillId="0" borderId="5" xfId="0" applyNumberFormat="1" applyFont="1" applyBorder="1" applyAlignment="1">
      <alignment horizontal="right" wrapText="1"/>
    </xf>
    <xf numFmtId="3" fontId="29" fillId="0" borderId="0" xfId="0" applyNumberFormat="1" applyFont="1"/>
    <xf numFmtId="3" fontId="0" fillId="0" borderId="0" xfId="0" applyNumberFormat="1"/>
    <xf numFmtId="3" fontId="15" fillId="3" borderId="5" xfId="3" applyNumberFormat="1" applyFont="1" applyFill="1" applyBorder="1" applyAlignment="1">
      <alignment horizontal="left" vertical="center"/>
    </xf>
    <xf numFmtId="3" fontId="23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0" fontId="15" fillId="3" borderId="5" xfId="3" applyFont="1" applyFill="1" applyBorder="1" applyAlignment="1">
      <alignment horizontal="right" vertical="center" wrapText="1"/>
    </xf>
    <xf numFmtId="0" fontId="19" fillId="0" borderId="0" xfId="3" applyFont="1" applyAlignment="1">
      <alignment vertical="center"/>
    </xf>
    <xf numFmtId="164" fontId="22" fillId="0" borderId="0" xfId="1" applyNumberFormat="1" applyFont="1" applyAlignment="1">
      <alignment vertical="center"/>
    </xf>
    <xf numFmtId="3" fontId="19" fillId="0" borderId="0" xfId="1" applyNumberFormat="1" applyFont="1" applyAlignment="1">
      <alignment vertical="center"/>
    </xf>
    <xf numFmtId="165" fontId="19" fillId="0" borderId="0" xfId="1" applyNumberFormat="1" applyFont="1" applyAlignment="1">
      <alignment horizontal="right" vertical="center"/>
    </xf>
    <xf numFmtId="0" fontId="19" fillId="3" borderId="0" xfId="3" applyFont="1" applyFill="1" applyAlignment="1">
      <alignment vertical="center"/>
    </xf>
    <xf numFmtId="164" fontId="22" fillId="3" borderId="0" xfId="1" applyNumberFormat="1" applyFont="1" applyFill="1" applyBorder="1" applyAlignment="1">
      <alignment vertical="center"/>
    </xf>
    <xf numFmtId="3" fontId="19" fillId="3" borderId="0" xfId="1" applyNumberFormat="1" applyFont="1" applyFill="1" applyBorder="1" applyAlignment="1">
      <alignment vertical="center"/>
    </xf>
    <xf numFmtId="165" fontId="19" fillId="3" borderId="0" xfId="1" applyNumberFormat="1" applyFont="1" applyFill="1" applyBorder="1" applyAlignment="1">
      <alignment horizontal="right" vertical="center"/>
    </xf>
    <xf numFmtId="0" fontId="31" fillId="0" borderId="0" xfId="3" applyFont="1" applyAlignment="1">
      <alignment vertical="center"/>
    </xf>
    <xf numFmtId="164" fontId="32" fillId="0" borderId="0" xfId="1" applyNumberFormat="1" applyFont="1" applyAlignment="1">
      <alignment vertical="center"/>
    </xf>
    <xf numFmtId="3" fontId="31" fillId="0" borderId="0" xfId="1" applyNumberFormat="1" applyFont="1" applyAlignment="1">
      <alignment vertical="center"/>
    </xf>
    <xf numFmtId="165" fontId="31" fillId="0" borderId="0" xfId="1" applyNumberFormat="1" applyFont="1" applyAlignment="1">
      <alignment horizontal="right" vertical="center"/>
    </xf>
    <xf numFmtId="0" fontId="15" fillId="3" borderId="0" xfId="3" applyFont="1" applyFill="1" applyAlignment="1">
      <alignment vertical="center"/>
    </xf>
    <xf numFmtId="164" fontId="23" fillId="3" borderId="0" xfId="1" applyNumberFormat="1" applyFont="1" applyFill="1" applyBorder="1" applyAlignment="1">
      <alignment vertical="center"/>
    </xf>
    <xf numFmtId="3" fontId="15" fillId="3" borderId="0" xfId="1" applyNumberFormat="1" applyFont="1" applyFill="1" applyBorder="1" applyAlignment="1">
      <alignment vertical="center"/>
    </xf>
    <xf numFmtId="165" fontId="15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3" applyFont="1"/>
    <xf numFmtId="3" fontId="3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5" fillId="5" borderId="4" xfId="3" applyFont="1" applyFill="1" applyBorder="1" applyAlignment="1">
      <alignment vertical="center"/>
    </xf>
    <xf numFmtId="0" fontId="14" fillId="5" borderId="5" xfId="3" applyFont="1" applyFill="1" applyBorder="1" applyAlignment="1">
      <alignment horizontal="right" vertical="center"/>
    </xf>
    <xf numFmtId="0" fontId="15" fillId="5" borderId="5" xfId="3" applyFont="1" applyFill="1" applyBorder="1" applyAlignment="1">
      <alignment horizontal="right" vertical="center"/>
    </xf>
    <xf numFmtId="0" fontId="15" fillId="5" borderId="5" xfId="3" applyFont="1" applyFill="1" applyBorder="1" applyAlignment="1">
      <alignment horizontal="right" vertical="center" wrapText="1"/>
    </xf>
    <xf numFmtId="0" fontId="19" fillId="0" borderId="7" xfId="3" applyFont="1" applyBorder="1" applyAlignment="1">
      <alignment vertical="center"/>
    </xf>
    <xf numFmtId="3" fontId="18" fillId="0" borderId="0" xfId="3" applyNumberFormat="1" applyFont="1" applyAlignment="1">
      <alignment vertical="center"/>
    </xf>
    <xf numFmtId="3" fontId="19" fillId="0" borderId="0" xfId="3" applyNumberFormat="1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5" borderId="7" xfId="3" applyFont="1" applyFill="1" applyBorder="1" applyAlignment="1">
      <alignment vertical="center"/>
    </xf>
    <xf numFmtId="3" fontId="18" fillId="5" borderId="0" xfId="3" applyNumberFormat="1" applyFont="1" applyFill="1" applyAlignment="1">
      <alignment vertical="center"/>
    </xf>
    <xf numFmtId="3" fontId="19" fillId="5" borderId="0" xfId="3" applyNumberFormat="1" applyFont="1" applyFill="1" applyAlignment="1">
      <alignment vertical="center"/>
    </xf>
    <xf numFmtId="165" fontId="19" fillId="5" borderId="0" xfId="3" applyNumberFormat="1" applyFont="1" applyFill="1" applyAlignment="1">
      <alignment vertical="center"/>
    </xf>
    <xf numFmtId="0" fontId="31" fillId="0" borderId="7" xfId="3" applyFont="1" applyBorder="1" applyAlignment="1">
      <alignment vertical="center"/>
    </xf>
    <xf numFmtId="0" fontId="15" fillId="5" borderId="7" xfId="3" applyFont="1" applyFill="1" applyBorder="1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readingOrder="1"/>
    </xf>
    <xf numFmtId="0" fontId="36" fillId="0" borderId="0" xfId="0" applyFont="1"/>
    <xf numFmtId="0" fontId="34" fillId="0" borderId="11" xfId="0" applyFont="1" applyBorder="1" applyAlignment="1">
      <alignment horizontal="right" vertical="center" wrapText="1"/>
    </xf>
    <xf numFmtId="3" fontId="37" fillId="0" borderId="0" xfId="0" applyNumberFormat="1" applyFont="1" applyAlignment="1">
      <alignment horizontal="right" wrapText="1"/>
    </xf>
    <xf numFmtId="0" fontId="2" fillId="0" borderId="0" xfId="0" applyFont="1"/>
    <xf numFmtId="3" fontId="34" fillId="0" borderId="2" xfId="0" applyNumberFormat="1" applyFont="1" applyBorder="1" applyAlignment="1">
      <alignment horizontal="right" vertical="center" wrapText="1"/>
    </xf>
    <xf numFmtId="0" fontId="38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6" borderId="0" xfId="0" applyFont="1" applyFill="1" applyAlignment="1">
      <alignment horizontal="left" vertical="center" wrapText="1"/>
    </xf>
    <xf numFmtId="0" fontId="23" fillId="6" borderId="0" xfId="0" applyFont="1" applyFill="1" applyAlignment="1">
      <alignment horizontal="right" vertical="center"/>
    </xf>
    <xf numFmtId="0" fontId="13" fillId="6" borderId="0" xfId="0" applyFont="1" applyFill="1" applyAlignment="1">
      <alignment horizontal="right" vertical="center"/>
    </xf>
    <xf numFmtId="3" fontId="22" fillId="0" borderId="0" xfId="3" applyNumberFormat="1" applyFont="1" applyAlignment="1">
      <alignment vertical="center"/>
    </xf>
    <xf numFmtId="0" fontId="19" fillId="6" borderId="0" xfId="3" applyFont="1" applyFill="1" applyAlignment="1">
      <alignment vertical="center"/>
    </xf>
    <xf numFmtId="3" fontId="22" fillId="6" borderId="0" xfId="3" applyNumberFormat="1" applyFont="1" applyFill="1" applyAlignment="1">
      <alignment vertical="center"/>
    </xf>
    <xf numFmtId="3" fontId="19" fillId="6" borderId="0" xfId="3" applyNumberFormat="1" applyFont="1" applyFill="1" applyAlignment="1">
      <alignment vertical="center"/>
    </xf>
    <xf numFmtId="3" fontId="32" fillId="0" borderId="0" xfId="3" applyNumberFormat="1" applyFont="1" applyAlignment="1">
      <alignment vertical="center"/>
    </xf>
    <xf numFmtId="3" fontId="31" fillId="0" borderId="0" xfId="3" applyNumberFormat="1" applyFont="1" applyAlignment="1">
      <alignment vertical="center"/>
    </xf>
    <xf numFmtId="3" fontId="38" fillId="0" borderId="0" xfId="0" applyNumberFormat="1" applyFont="1"/>
    <xf numFmtId="3" fontId="29" fillId="0" borderId="0" xfId="0" applyNumberFormat="1" applyFont="1" applyAlignment="1">
      <alignment wrapText="1"/>
    </xf>
    <xf numFmtId="0" fontId="15" fillId="6" borderId="0" xfId="3" applyFont="1" applyFill="1" applyAlignment="1">
      <alignment vertical="center"/>
    </xf>
    <xf numFmtId="3" fontId="23" fillId="6" borderId="0" xfId="3" applyNumberFormat="1" applyFont="1" applyFill="1" applyAlignment="1">
      <alignment vertical="center"/>
    </xf>
    <xf numFmtId="3" fontId="15" fillId="6" borderId="0" xfId="3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4">
    <cellStyle name="Migliaia" xfId="1" builtinId="3"/>
    <cellStyle name="Normale" xfId="0" builtinId="0"/>
    <cellStyle name="Normale 2" xfId="2" xr:uid="{2877268B-997E-4324-8749-A2DC3448EFC8}"/>
    <cellStyle name="Normale 2 2" xfId="3" xr:uid="{691015A2-9693-4198-8E71-C21275EDC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4265811965811968"/>
        </c:manualLayout>
      </c:layout>
      <c:lineChart>
        <c:grouping val="standard"/>
        <c:varyColors val="0"/>
        <c:ser>
          <c:idx val="0"/>
          <c:order val="0"/>
          <c:tx>
            <c:strRef>
              <c:f>'Import-Reg-Abr-Ita-Ale'!$A$52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957541717744865E-2"/>
                  <c:y val="-5.426448423490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E-4FAA-9F1E-74F656BAC3BE}"/>
                </c:ext>
              </c:extLst>
            </c:dLbl>
            <c:dLbl>
              <c:idx val="1"/>
              <c:layout>
                <c:manualLayout>
                  <c:x val="-5.8229243166557643E-2"/>
                  <c:y val="-9.5192429916805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E-4FAA-9F1E-74F656BAC3BE}"/>
                </c:ext>
              </c:extLst>
            </c:dLbl>
            <c:dLbl>
              <c:idx val="2"/>
              <c:layout>
                <c:manualLayout>
                  <c:x val="-6.1071203927201903E-2"/>
                  <c:y val="-8.4332905982906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E-4FAA-9F1E-74F656BAC3BE}"/>
                </c:ext>
              </c:extLst>
            </c:dLbl>
            <c:dLbl>
              <c:idx val="3"/>
              <c:layout>
                <c:manualLayout>
                  <c:x val="-6.0517793184232331E-2"/>
                  <c:y val="-8.14102564102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E-4FAA-9F1E-74F656BAC3BE}"/>
                </c:ext>
              </c:extLst>
            </c:dLbl>
            <c:dLbl>
              <c:idx val="5"/>
              <c:layout>
                <c:manualLayout>
                  <c:x val="-7.4271918402777734E-2"/>
                  <c:y val="-0.10854700854700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5E-4FAA-9F1E-74F656BAC3BE}"/>
                </c:ext>
              </c:extLst>
            </c:dLbl>
            <c:dLbl>
              <c:idx val="6"/>
              <c:layout>
                <c:manualLayout>
                  <c:x val="-6.2202207142189027E-2"/>
                  <c:y val="-0.10854700854700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E-4FAA-9F1E-74F656BAC3BE}"/>
                </c:ext>
              </c:extLst>
            </c:dLbl>
            <c:dLbl>
              <c:idx val="7"/>
              <c:layout>
                <c:manualLayout>
                  <c:x val="-5.9383761525689145E-2"/>
                  <c:y val="-7.379829059829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E-4FAA-9F1E-74F656BAC3BE}"/>
                </c:ext>
              </c:extLst>
            </c:dLbl>
            <c:dLbl>
              <c:idx val="8"/>
              <c:layout>
                <c:manualLayout>
                  <c:x val="-5.9739892214583826E-2"/>
                  <c:y val="-4.2781196581196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E-4FAA-9F1E-74F656BAC3BE}"/>
                </c:ext>
              </c:extLst>
            </c:dLbl>
            <c:dLbl>
              <c:idx val="9"/>
              <c:layout>
                <c:manualLayout>
                  <c:x val="-6.80083743881921E-2"/>
                  <c:y val="3.320170940170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E-4FAA-9F1E-74F656BAC3BE}"/>
                </c:ext>
              </c:extLst>
            </c:dLbl>
            <c:dLbl>
              <c:idx val="10"/>
              <c:layout>
                <c:manualLayout>
                  <c:x val="-5.6983731490047866E-2"/>
                  <c:y val="3.862905982905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E-4FAA-9F1E-74F656BAC3BE}"/>
                </c:ext>
              </c:extLst>
            </c:dLbl>
            <c:dLbl>
              <c:idx val="11"/>
              <c:layout>
                <c:manualLayout>
                  <c:x val="-5.9739892214583923E-2"/>
                  <c:y val="-4.278119658119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E-4FAA-9F1E-74F656BAC3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'Import-Reg-Abr-Ita-Ale'!$C$29:$N$29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T4
2023</c:v>
                </c:pt>
                <c:pt idx="11">
                  <c:v>T1
2024</c:v>
                </c:pt>
              </c:strCache>
            </c:strRef>
          </c:cat>
          <c:val>
            <c:numRef>
              <c:f>'Import-Reg-Abr-Ita-Ale'!$C$52:$N$52</c:f>
              <c:numCache>
                <c:formatCode>#,##0</c:formatCode>
                <c:ptCount val="12"/>
                <c:pt idx="0">
                  <c:v>117181.58721899999</c:v>
                </c:pt>
                <c:pt idx="1">
                  <c:v>117704.871313</c:v>
                </c:pt>
                <c:pt idx="2">
                  <c:v>137699.303465</c:v>
                </c:pt>
                <c:pt idx="3">
                  <c:v>154990.32631900001</c:v>
                </c:pt>
                <c:pt idx="4">
                  <c:v>169318.05100800001</c:v>
                </c:pt>
                <c:pt idx="5">
                  <c:v>171488.28345700001</c:v>
                </c:pt>
                <c:pt idx="6">
                  <c:v>164452.57140300001</c:v>
                </c:pt>
                <c:pt idx="7">
                  <c:v>158340.13955699999</c:v>
                </c:pt>
                <c:pt idx="8">
                  <c:v>151356.968089</c:v>
                </c:pt>
                <c:pt idx="9">
                  <c:v>136668.05584799999</c:v>
                </c:pt>
                <c:pt idx="10">
                  <c:v>145466.32016199999</c:v>
                </c:pt>
                <c:pt idx="11">
                  <c:v>142347.92485899999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5E-4FAA-9F1E-74F656BAC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'Import-Reg-Abr-Ita-Ale'!$A$43</c:f>
              <c:strCache>
                <c:ptCount val="1"/>
                <c:pt idx="0">
                  <c:v>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'Import-Reg-Abr-Ita-Ale'!$C$29:$N$29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T4
2023</c:v>
                </c:pt>
                <c:pt idx="11">
                  <c:v>T1
2024</c:v>
                </c:pt>
              </c:strCache>
            </c:strRef>
          </c:cat>
          <c:val>
            <c:numRef>
              <c:f>'Import-Reg-Abr-Ita-Ale'!$C$43:$N$43</c:f>
              <c:numCache>
                <c:formatCode>#,##0</c:formatCode>
                <c:ptCount val="12"/>
                <c:pt idx="0">
                  <c:v>1276.163241</c:v>
                </c:pt>
                <c:pt idx="1">
                  <c:v>1134.4071779999999</c:v>
                </c:pt>
                <c:pt idx="2">
                  <c:v>1187.267554</c:v>
                </c:pt>
                <c:pt idx="3">
                  <c:v>1343.020053</c:v>
                </c:pt>
                <c:pt idx="4">
                  <c:v>1380.3384390000001</c:v>
                </c:pt>
                <c:pt idx="5">
                  <c:v>1388.4507599999999</c:v>
                </c:pt>
                <c:pt idx="6">
                  <c:v>1363.182521</c:v>
                </c:pt>
                <c:pt idx="7">
                  <c:v>1338.278656</c:v>
                </c:pt>
                <c:pt idx="8">
                  <c:v>1453.1372799999999</c:v>
                </c:pt>
                <c:pt idx="9">
                  <c:v>1402.2339260000001</c:v>
                </c:pt>
                <c:pt idx="10">
                  <c:v>1450.6612379999999</c:v>
                </c:pt>
                <c:pt idx="11">
                  <c:v>1476.8319630000001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5E-4FAA-9F1E-74F656BAC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88088"/>
        <c:axId val="56928940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Importazioni dell'Italia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9289400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Importazioni dell'Abruzzo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9288088"/>
        <c:crosses val="max"/>
        <c:crossBetween val="between"/>
      </c:valAx>
      <c:catAx>
        <c:axId val="56928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289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96004273504271"/>
          <c:y val="0.92513888888888884"/>
          <c:w val="0.46181346153846153"/>
          <c:h val="7.2371794871794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9914529913"/>
          <c:y val="5.7746362433862435E-2"/>
          <c:w val="0.75277948717948717"/>
          <c:h val="0.73723076923076925"/>
        </c:manualLayout>
      </c:layout>
      <c:lineChart>
        <c:grouping val="standard"/>
        <c:varyColors val="0"/>
        <c:ser>
          <c:idx val="1"/>
          <c:order val="1"/>
          <c:tx>
            <c:strRef>
              <c:f>'Export-Reg-Abr-Ita-Ale'!$A$54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0208442694663196E-2"/>
                  <c:y val="3.862905982905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0D-4B6E-928C-435130D77A0D}"/>
                </c:ext>
              </c:extLst>
            </c:dLbl>
            <c:dLbl>
              <c:idx val="2"/>
              <c:layout>
                <c:manualLayout>
                  <c:x val="-5.5354857751214834E-2"/>
                  <c:y val="3.320170940170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0D-4B6E-928C-435130D77A0D}"/>
                </c:ext>
              </c:extLst>
            </c:dLbl>
            <c:dLbl>
              <c:idx val="3"/>
              <c:layout>
                <c:manualLayout>
                  <c:x val="-6.0709610093918981E-2"/>
                  <c:y val="-4.2781196581196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D-4B6E-928C-435130D77A0D}"/>
                </c:ext>
              </c:extLst>
            </c:dLbl>
            <c:dLbl>
              <c:idx val="4"/>
              <c:layout>
                <c:manualLayout>
                  <c:x val="-6.0208442694663168E-2"/>
                  <c:y val="-4.278119658119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0D-4B6E-928C-435130D77A0D}"/>
                </c:ext>
              </c:extLst>
            </c:dLbl>
            <c:dLbl>
              <c:idx val="5"/>
              <c:layout>
                <c:manualLayout>
                  <c:x val="-5.7430664916885442E-2"/>
                  <c:y val="3.320170940170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0D-4B6E-928C-435130D77A0D}"/>
                </c:ext>
              </c:extLst>
            </c:dLbl>
            <c:dLbl>
              <c:idx val="6"/>
              <c:layout>
                <c:manualLayout>
                  <c:x val="-6.0208442694663168E-2"/>
                  <c:y val="-3.73538461538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0D-4B6E-928C-435130D77A0D}"/>
                </c:ext>
              </c:extLst>
            </c:dLbl>
            <c:dLbl>
              <c:idx val="7"/>
              <c:layout>
                <c:manualLayout>
                  <c:x val="-6.2986220472440943E-2"/>
                  <c:y val="4.405641025641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0D-4B6E-928C-435130D77A0D}"/>
                </c:ext>
              </c:extLst>
            </c:dLbl>
            <c:dLbl>
              <c:idx val="8"/>
              <c:layout>
                <c:manualLayout>
                  <c:x val="-6.2785214348206581E-2"/>
                  <c:y val="-3.7353846153846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0D-4B6E-928C-435130D77A0D}"/>
                </c:ext>
              </c:extLst>
            </c:dLbl>
            <c:dLbl>
              <c:idx val="9"/>
              <c:layout>
                <c:manualLayout>
                  <c:x val="-6.0208442694663272E-2"/>
                  <c:y val="5.491111111111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0D-4B6E-928C-435130D77A0D}"/>
                </c:ext>
              </c:extLst>
            </c:dLbl>
            <c:dLbl>
              <c:idx val="11"/>
              <c:layout>
                <c:manualLayout>
                  <c:x val="-6.0208442694663168E-2"/>
                  <c:y val="3.8629059829059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0D-4B6E-928C-435130D77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'Export-Reg-Abr-Ita-Ale'!$C$31:$N$31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T4
2023</c:v>
                </c:pt>
                <c:pt idx="11">
                  <c:v>T1
2024</c:v>
                </c:pt>
              </c:strCache>
            </c:strRef>
          </c:cat>
          <c:val>
            <c:numRef>
              <c:f>'Export-Reg-Abr-Ita-Ale'!$C$54:$N$54</c:f>
              <c:numCache>
                <c:formatCode>#,##0</c:formatCode>
                <c:ptCount val="12"/>
                <c:pt idx="0">
                  <c:v>133483.88786800002</c:v>
                </c:pt>
                <c:pt idx="1">
                  <c:v>127649.23564699998</c:v>
                </c:pt>
                <c:pt idx="2">
                  <c:v>140640.69303399997</c:v>
                </c:pt>
                <c:pt idx="3">
                  <c:v>145456.77678799999</c:v>
                </c:pt>
                <c:pt idx="4">
                  <c:v>162082.23170800006</c:v>
                </c:pt>
                <c:pt idx="5">
                  <c:v>154263.81981699998</c:v>
                </c:pt>
                <c:pt idx="6">
                  <c:v>164391.95413999999</c:v>
                </c:pt>
                <c:pt idx="7">
                  <c:v>159526.51197799999</c:v>
                </c:pt>
                <c:pt idx="8">
                  <c:v>159947.550047</c:v>
                </c:pt>
                <c:pt idx="9">
                  <c:v>147121.04289899999</c:v>
                </c:pt>
                <c:pt idx="10">
                  <c:v>159609.35202300001</c:v>
                </c:pt>
                <c:pt idx="11">
                  <c:v>155138.295144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0D-4B6E-928C-435130D7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0"/>
          <c:order val="0"/>
          <c:tx>
            <c:strRef>
              <c:f>'Export-Reg-Abr-Ita-Ale'!$A$45</c:f>
              <c:strCache>
                <c:ptCount val="1"/>
                <c:pt idx="0">
                  <c:v>413-Abruzzo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'Export-Reg-Abr-Ita-Ale'!$C$31:$N$31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T4
2023</c:v>
                </c:pt>
                <c:pt idx="11">
                  <c:v>T1
2024</c:v>
                </c:pt>
              </c:strCache>
            </c:strRef>
          </c:cat>
          <c:val>
            <c:numRef>
              <c:f>'Export-Reg-Abr-Ita-Ale'!$C$45:$N$45</c:f>
              <c:numCache>
                <c:formatCode>#,##0</c:formatCode>
                <c:ptCount val="12"/>
                <c:pt idx="0">
                  <c:v>2386.3208760000002</c:v>
                </c:pt>
                <c:pt idx="1">
                  <c:v>1874.7342329999999</c:v>
                </c:pt>
                <c:pt idx="2">
                  <c:v>2090.9181330000001</c:v>
                </c:pt>
                <c:pt idx="3">
                  <c:v>2241.612709</c:v>
                </c:pt>
                <c:pt idx="4">
                  <c:v>2318.5623770000002</c:v>
                </c:pt>
                <c:pt idx="5">
                  <c:v>2054.6453230000002</c:v>
                </c:pt>
                <c:pt idx="6">
                  <c:v>2247.6545809999998</c:v>
                </c:pt>
                <c:pt idx="7">
                  <c:v>2439.5773250000002</c:v>
                </c:pt>
                <c:pt idx="8">
                  <c:v>2672.5780540000001</c:v>
                </c:pt>
                <c:pt idx="9">
                  <c:v>2408.8230279999998</c:v>
                </c:pt>
                <c:pt idx="10">
                  <c:v>2545.4831880000002</c:v>
                </c:pt>
                <c:pt idx="11">
                  <c:v>2741.3832769999999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0D-4B6E-928C-435130D7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80888"/>
        <c:axId val="564680560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Esportazioni dell'Italia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64680560"/>
        <c:scaling>
          <c:orientation val="minMax"/>
          <c:max val="4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Esportazioni</a:t>
                </a:r>
                <a:r>
                  <a:rPr lang="it-IT" sz="800" baseline="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 dell'Abruzzo</a:t>
                </a:r>
                <a:endParaRPr lang="it-IT" sz="800">
                  <a:solidFill>
                    <a:srgbClr val="00B050"/>
                  </a:solidFill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680888"/>
        <c:crosses val="max"/>
        <c:crossBetween val="between"/>
      </c:valAx>
      <c:catAx>
        <c:axId val="5646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8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968119658119659"/>
          <c:y val="0.92943846153846132"/>
          <c:w val="0.3709598290598291"/>
          <c:h val="6.9199999999999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8626626094"/>
          <c:y val="5.7746540239498538E-2"/>
          <c:w val="0.74975853018372696"/>
          <c:h val="0.73178366362559155"/>
        </c:manualLayout>
      </c:layout>
      <c:lineChart>
        <c:grouping val="standard"/>
        <c:varyColors val="0"/>
        <c:ser>
          <c:idx val="0"/>
          <c:order val="0"/>
          <c:tx>
            <c:strRef>
              <c:f>'Saldo Graf-Ale'!$A$23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6274999999999999E-2"/>
                  <c:y val="-4.6661538461538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76-4DB4-B293-C5F018A267C2}"/>
                </c:ext>
              </c:extLst>
            </c:dLbl>
            <c:dLbl>
              <c:idx val="2"/>
              <c:layout>
                <c:manualLayout>
                  <c:x val="-4.5420299145299145E-2"/>
                  <c:y val="-4.6661538461538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6-4DB4-B293-C5F018A267C2}"/>
                </c:ext>
              </c:extLst>
            </c:dLbl>
            <c:dLbl>
              <c:idx val="3"/>
              <c:layout>
                <c:manualLayout>
                  <c:x val="-5.3561324786324783E-2"/>
                  <c:y val="2.3894017094017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76-4DB4-B293-C5F018A267C2}"/>
                </c:ext>
              </c:extLst>
            </c:dLbl>
            <c:dLbl>
              <c:idx val="4"/>
              <c:layout>
                <c:manualLayout>
                  <c:x val="-5.5192839373099524E-2"/>
                  <c:y val="-3.726861957285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76-4DB4-B293-C5F018A267C2}"/>
                </c:ext>
              </c:extLst>
            </c:dLbl>
            <c:dLbl>
              <c:idx val="5"/>
              <c:layout>
                <c:manualLayout>
                  <c:x val="-5.6301170356646425E-2"/>
                  <c:y val="2.395797113954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76-4DB4-B293-C5F018A267C2}"/>
                </c:ext>
              </c:extLst>
            </c:dLbl>
            <c:dLbl>
              <c:idx val="6"/>
              <c:layout>
                <c:manualLayout>
                  <c:x val="-3.3223406089385218E-2"/>
                  <c:y val="-5.8977607560342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76-4DB4-B293-C5F018A267C2}"/>
                </c:ext>
              </c:extLst>
            </c:dLbl>
            <c:dLbl>
              <c:idx val="7"/>
              <c:layout>
                <c:manualLayout>
                  <c:x val="-5.1070622076309607E-2"/>
                  <c:y val="5.0891092830677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76-4DB4-B293-C5F018A267C2}"/>
                </c:ext>
              </c:extLst>
            </c:dLbl>
            <c:dLbl>
              <c:idx val="8"/>
              <c:layout>
                <c:manualLayout>
                  <c:x val="-4.3965151234336655E-2"/>
                  <c:y val="5.096931169113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6-4DB4-B293-C5F018A267C2}"/>
                </c:ext>
              </c:extLst>
            </c:dLbl>
            <c:dLbl>
              <c:idx val="11"/>
              <c:layout>
                <c:manualLayout>
                  <c:x val="-5.4247779587795766E-2"/>
                  <c:y val="-4.8186760003383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76-4DB4-B293-C5F018A267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 Graf-Ale'!$G$21:$R$21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T1
2023</c:v>
                </c:pt>
                <c:pt idx="11">
                  <c:v>T1
2024</c:v>
                </c:pt>
              </c:strCache>
            </c:strRef>
          </c:cat>
          <c:val>
            <c:numRef>
              <c:f>'Saldo Graf-Ale'!$G$23:$R$23</c:f>
              <c:numCache>
                <c:formatCode>#,##0</c:formatCode>
                <c:ptCount val="12"/>
                <c:pt idx="0">
                  <c:v>16302.300649000026</c:v>
                </c:pt>
                <c:pt idx="1">
                  <c:v>9944.3643339999835</c:v>
                </c:pt>
                <c:pt idx="2">
                  <c:v>2941.3895689999626</c:v>
                </c:pt>
                <c:pt idx="3">
                  <c:v>-8752.1981389999855</c:v>
                </c:pt>
                <c:pt idx="4">
                  <c:v>-6213.2196359999944</c:v>
                </c:pt>
                <c:pt idx="5">
                  <c:v>-16479.746353999974</c:v>
                </c:pt>
                <c:pt idx="6">
                  <c:v>726.66392099999939</c:v>
                </c:pt>
                <c:pt idx="7">
                  <c:v>1186.3724210000073</c:v>
                </c:pt>
                <c:pt idx="8">
                  <c:v>8590.5819579999952</c:v>
                </c:pt>
                <c:pt idx="9">
                  <c:v>10452.987051000004</c:v>
                </c:pt>
                <c:pt idx="10">
                  <c:v>14143.031861000025</c:v>
                </c:pt>
                <c:pt idx="11">
                  <c:v>12790.370285000012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76-4DB4-B293-C5F018A2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73064"/>
        <c:axId val="646474376"/>
      </c:lineChart>
      <c:lineChart>
        <c:grouping val="standard"/>
        <c:varyColors val="0"/>
        <c:ser>
          <c:idx val="1"/>
          <c:order val="1"/>
          <c:tx>
            <c:strRef>
              <c:f>'Saldo Graf-Ale'!$A$22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2432195975503059E-2"/>
                  <c:y val="5.35894454558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76-4DB4-B293-C5F018A267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'Saldo Graf-Ale'!$G$21:$R$21</c:f>
              <c:strCache>
                <c:ptCount val="12"/>
                <c:pt idx="0">
                  <c:v>T2
2021</c:v>
                </c:pt>
                <c:pt idx="1">
                  <c:v>T3
2021</c:v>
                </c:pt>
                <c:pt idx="2">
                  <c:v>T4
2021</c:v>
                </c:pt>
                <c:pt idx="3">
                  <c:v>T1
2022</c:v>
                </c:pt>
                <c:pt idx="4">
                  <c:v>T2
2022</c:v>
                </c:pt>
                <c:pt idx="5">
                  <c:v>T3
2022</c:v>
                </c:pt>
                <c:pt idx="6">
                  <c:v>T4
2022</c:v>
                </c:pt>
                <c:pt idx="7">
                  <c:v>T1
2023</c:v>
                </c:pt>
                <c:pt idx="8">
                  <c:v>T2
2023</c:v>
                </c:pt>
                <c:pt idx="9">
                  <c:v>T3
2023</c:v>
                </c:pt>
                <c:pt idx="10">
                  <c:v>T1
2023</c:v>
                </c:pt>
                <c:pt idx="11">
                  <c:v>T1
2024</c:v>
                </c:pt>
              </c:strCache>
            </c:strRef>
          </c:cat>
          <c:val>
            <c:numRef>
              <c:f>'Saldo Graf-Ale'!$G$22:$R$22</c:f>
              <c:numCache>
                <c:formatCode>#,##0</c:formatCode>
                <c:ptCount val="12"/>
                <c:pt idx="0">
                  <c:v>1110.1576350000003</c:v>
                </c:pt>
                <c:pt idx="1">
                  <c:v>740.32705499999997</c:v>
                </c:pt>
                <c:pt idx="2">
                  <c:v>903.65057900000011</c:v>
                </c:pt>
                <c:pt idx="3">
                  <c:v>879.47509200000013</c:v>
                </c:pt>
                <c:pt idx="4">
                  <c:v>918.98744500000021</c:v>
                </c:pt>
                <c:pt idx="5">
                  <c:v>636.25607300000001</c:v>
                </c:pt>
                <c:pt idx="6">
                  <c:v>875.60424699999999</c:v>
                </c:pt>
                <c:pt idx="7">
                  <c:v>1101.2986690000002</c:v>
                </c:pt>
                <c:pt idx="8">
                  <c:v>1219.4407740000001</c:v>
                </c:pt>
                <c:pt idx="9">
                  <c:v>1006.5891019999997</c:v>
                </c:pt>
                <c:pt idx="10">
                  <c:v>1094.8219500000002</c:v>
                </c:pt>
                <c:pt idx="11">
                  <c:v>1264.5513139999998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76-4DB4-B293-C5F018A2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92608"/>
        <c:axId val="507293592"/>
      </c:lineChart>
      <c:catAx>
        <c:axId val="646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4376"/>
        <c:crosses val="autoZero"/>
        <c:auto val="1"/>
        <c:lblAlgn val="ctr"/>
        <c:lblOffset val="100"/>
        <c:noMultiLvlLbl val="0"/>
      </c:catAx>
      <c:valAx>
        <c:axId val="646474376"/>
        <c:scaling>
          <c:orientation val="minMax"/>
          <c:max val="23000"/>
          <c:min val="-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Saldo 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473064"/>
        <c:crosses val="autoZero"/>
        <c:crossBetween val="between"/>
      </c:valAx>
      <c:valAx>
        <c:axId val="507293592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</a:rPr>
                  <a:t>Saldo Abruzzo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07292608"/>
        <c:crosses val="max"/>
        <c:crossBetween val="between"/>
      </c:valAx>
      <c:catAx>
        <c:axId val="507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293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581474358974357"/>
          <c:y val="0.92513888888888884"/>
          <c:w val="0.44333333333333336"/>
          <c:h val="7.4861111111111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574861</xdr:colOff>
      <xdr:row>33</xdr:row>
      <xdr:rowOff>144556</xdr:rowOff>
    </xdr:from>
    <xdr:to>
      <xdr:col>27</xdr:col>
      <xdr:colOff>270061</xdr:colOff>
      <xdr:row>46</xdr:row>
      <xdr:rowOff>8056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88CA31D-2AB5-4213-B934-135BA5512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31</xdr:row>
      <xdr:rowOff>28575</xdr:rowOff>
    </xdr:from>
    <xdr:to>
      <xdr:col>23</xdr:col>
      <xdr:colOff>571500</xdr:colOff>
      <xdr:row>43</xdr:row>
      <xdr:rowOff>73050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74BC72A-9C06-43DF-BF1A-B4260CBB1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370414</xdr:colOff>
      <xdr:row>6</xdr:row>
      <xdr:rowOff>10584</xdr:rowOff>
    </xdr:from>
    <xdr:to>
      <xdr:col>26</xdr:col>
      <xdr:colOff>93323</xdr:colOff>
      <xdr:row>17</xdr:row>
      <xdr:rowOff>160892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DF1B42C-4EAD-467D-A4F6-65C30D286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7380-2889-43AF-9CDF-FBD3E394CB86}">
  <sheetPr>
    <tabColor rgb="FF92D050"/>
  </sheetPr>
  <dimension ref="A2:Y52"/>
  <sheetViews>
    <sheetView tabSelected="1" zoomScale="85" zoomScaleNormal="85" workbookViewId="0">
      <pane xSplit="1" topLeftCell="I1" activePane="topRight" state="frozen"/>
      <selection pane="topRight" activeCell="AA18" sqref="AA18"/>
    </sheetView>
  </sheetViews>
  <sheetFormatPr defaultRowHeight="15" x14ac:dyDescent="0.25"/>
  <cols>
    <col min="1" max="1" width="43.85546875" customWidth="1"/>
    <col min="2" max="2" width="10.5703125" customWidth="1"/>
    <col min="3" max="3" width="12.85546875" customWidth="1"/>
    <col min="4" max="5" width="12.28515625" customWidth="1"/>
    <col min="6" max="12" width="12.42578125" customWidth="1"/>
    <col min="13" max="13" width="15.28515625" customWidth="1"/>
    <col min="14" max="14" width="10.5703125" customWidth="1"/>
    <col min="15" max="15" width="35.28515625" customWidth="1"/>
    <col min="16" max="16" width="11.28515625" bestFit="1" customWidth="1"/>
    <col min="17" max="18" width="10.85546875" bestFit="1" customWidth="1"/>
    <col min="19" max="19" width="9.5703125" bestFit="1" customWidth="1"/>
    <col min="20" max="20" width="12.85546875" bestFit="1" customWidth="1"/>
    <col min="21" max="21" width="13.7109375" bestFit="1" customWidth="1"/>
    <col min="22" max="22" width="13.140625" bestFit="1" customWidth="1"/>
    <col min="23" max="23" width="12.7109375" bestFit="1" customWidth="1"/>
    <col min="24" max="25" width="12.42578125" customWidth="1"/>
  </cols>
  <sheetData>
    <row r="2" spans="1:25" x14ac:dyDescent="0.25">
      <c r="A2" s="1" t="s">
        <v>0</v>
      </c>
    </row>
    <row r="3" spans="1:25" x14ac:dyDescent="0.25">
      <c r="A3" s="2" t="s">
        <v>1</v>
      </c>
      <c r="O3" s="3" t="s">
        <v>2</v>
      </c>
      <c r="P3" s="4"/>
      <c r="Q3" s="5"/>
      <c r="R3" s="4"/>
      <c r="S3" s="4"/>
      <c r="T3" s="4"/>
    </row>
    <row r="4" spans="1:25" ht="38.25" customHeight="1" thickBot="1" x14ac:dyDescent="0.3">
      <c r="B4" s="6" t="s">
        <v>3</v>
      </c>
      <c r="D4" s="7"/>
      <c r="O4" s="3" t="s">
        <v>4</v>
      </c>
      <c r="P4" s="4"/>
      <c r="Q4" s="4"/>
      <c r="R4" s="4"/>
      <c r="S4" s="4"/>
      <c r="T4" s="4"/>
    </row>
    <row r="5" spans="1:25" ht="15.75" thickBot="1" x14ac:dyDescent="0.3">
      <c r="B5" s="8" t="s">
        <v>5</v>
      </c>
      <c r="C5" s="8" t="s">
        <v>6</v>
      </c>
      <c r="D5" s="8" t="s">
        <v>7</v>
      </c>
      <c r="E5" s="8" t="s">
        <v>8</v>
      </c>
      <c r="F5" s="8" t="s">
        <v>5</v>
      </c>
      <c r="G5" s="9" t="s">
        <v>6</v>
      </c>
      <c r="H5" s="9" t="s">
        <v>7</v>
      </c>
      <c r="I5" s="9" t="s">
        <v>8</v>
      </c>
      <c r="J5" s="9" t="s">
        <v>5</v>
      </c>
      <c r="K5" s="9" t="s">
        <v>6</v>
      </c>
      <c r="L5" s="10"/>
      <c r="M5" s="10"/>
      <c r="O5" s="4"/>
      <c r="P5" s="4"/>
      <c r="Q5" s="4"/>
      <c r="R5" s="4"/>
      <c r="S5" s="4"/>
      <c r="T5" s="4"/>
    </row>
    <row r="6" spans="1:25" ht="15.75" thickBot="1" x14ac:dyDescent="0.3">
      <c r="A6" s="11" t="s">
        <v>9</v>
      </c>
      <c r="B6" s="12" t="s">
        <v>10</v>
      </c>
      <c r="C6" s="12" t="s">
        <v>11</v>
      </c>
      <c r="D6" s="12" t="s">
        <v>11</v>
      </c>
      <c r="E6" s="12" t="s">
        <v>11</v>
      </c>
      <c r="F6" s="12" t="s">
        <v>11</v>
      </c>
      <c r="G6" s="13" t="s">
        <v>12</v>
      </c>
      <c r="H6" s="13" t="s">
        <v>12</v>
      </c>
      <c r="I6" s="13" t="s">
        <v>12</v>
      </c>
      <c r="J6" s="13" t="s">
        <v>12</v>
      </c>
      <c r="K6" s="13" t="s">
        <v>13</v>
      </c>
      <c r="L6" s="14"/>
      <c r="M6" s="14"/>
      <c r="O6" s="15" t="s">
        <v>9</v>
      </c>
      <c r="P6" s="16" t="s">
        <v>14</v>
      </c>
      <c r="Q6" s="16" t="s">
        <v>15</v>
      </c>
      <c r="R6" s="16" t="s">
        <v>16</v>
      </c>
      <c r="S6" s="16" t="s">
        <v>17</v>
      </c>
      <c r="T6" s="16" t="s">
        <v>18</v>
      </c>
      <c r="U6" s="17" t="s">
        <v>19</v>
      </c>
      <c r="V6" s="17" t="s">
        <v>20</v>
      </c>
      <c r="W6" s="17" t="s">
        <v>21</v>
      </c>
      <c r="X6" s="17" t="s">
        <v>22</v>
      </c>
      <c r="Y6" s="17" t="s">
        <v>23</v>
      </c>
    </row>
    <row r="7" spans="1:25" ht="24" customHeight="1" x14ac:dyDescent="0.25">
      <c r="A7" s="18" t="s">
        <v>24</v>
      </c>
      <c r="B7" s="19">
        <v>46500619</v>
      </c>
      <c r="C7" s="19">
        <v>55340931</v>
      </c>
      <c r="D7" s="19">
        <v>46757959</v>
      </c>
      <c r="E7" s="19">
        <v>46212227</v>
      </c>
      <c r="F7" s="19">
        <v>51112682</v>
      </c>
      <c r="G7" s="20">
        <v>70421646</v>
      </c>
      <c r="H7" s="21">
        <v>45439582</v>
      </c>
      <c r="I7" s="21">
        <v>56316882</v>
      </c>
      <c r="J7" s="21">
        <v>68325628</v>
      </c>
      <c r="K7" s="21">
        <v>62456774</v>
      </c>
      <c r="L7" s="22"/>
      <c r="O7" s="23" t="s">
        <v>25</v>
      </c>
      <c r="P7" s="24">
        <f>B7/1000</f>
        <v>46500.618999999999</v>
      </c>
      <c r="Q7" s="24">
        <f t="shared" ref="Q7:Y16" si="0">C7/1000</f>
        <v>55340.930999999997</v>
      </c>
      <c r="R7" s="24">
        <f t="shared" si="0"/>
        <v>46757.959000000003</v>
      </c>
      <c r="S7" s="24">
        <f t="shared" si="0"/>
        <v>46212.226999999999</v>
      </c>
      <c r="T7" s="24">
        <f t="shared" si="0"/>
        <v>51112.682000000001</v>
      </c>
      <c r="U7" s="25">
        <f t="shared" si="0"/>
        <v>70421.645999999993</v>
      </c>
      <c r="V7" s="25">
        <f t="shared" si="0"/>
        <v>45439.582000000002</v>
      </c>
      <c r="W7" s="25">
        <f t="shared" si="0"/>
        <v>56316.881999999998</v>
      </c>
      <c r="X7" s="25">
        <f t="shared" si="0"/>
        <v>68325.627999999997</v>
      </c>
      <c r="Y7" s="25">
        <f t="shared" si="0"/>
        <v>62456.773999999998</v>
      </c>
    </row>
    <row r="8" spans="1:25" ht="24" customHeight="1" x14ac:dyDescent="0.25">
      <c r="A8" s="18" t="s">
        <v>26</v>
      </c>
      <c r="B8" s="19">
        <v>3436748</v>
      </c>
      <c r="C8" s="19">
        <v>3443348</v>
      </c>
      <c r="D8" s="19">
        <v>4351875</v>
      </c>
      <c r="E8" s="19">
        <v>4090290</v>
      </c>
      <c r="F8" s="19">
        <v>6106109</v>
      </c>
      <c r="G8" s="20">
        <v>3101444</v>
      </c>
      <c r="H8" s="21">
        <v>2199037</v>
      </c>
      <c r="I8" s="21">
        <v>2489522</v>
      </c>
      <c r="J8" s="21">
        <v>1313665</v>
      </c>
      <c r="K8" s="21">
        <v>2067345</v>
      </c>
      <c r="L8" s="22"/>
      <c r="O8" s="26" t="s">
        <v>27</v>
      </c>
      <c r="P8" s="27">
        <f t="shared" ref="P8:P16" si="1">B8/1000</f>
        <v>3436.748</v>
      </c>
      <c r="Q8" s="27">
        <f t="shared" si="0"/>
        <v>3443.348</v>
      </c>
      <c r="R8" s="27">
        <f t="shared" si="0"/>
        <v>4351.875</v>
      </c>
      <c r="S8" s="27">
        <f t="shared" si="0"/>
        <v>4090.29</v>
      </c>
      <c r="T8" s="27">
        <f t="shared" si="0"/>
        <v>6106.1090000000004</v>
      </c>
      <c r="U8" s="28">
        <f t="shared" si="0"/>
        <v>3101.444</v>
      </c>
      <c r="V8" s="28">
        <f t="shared" si="0"/>
        <v>2199.0369999999998</v>
      </c>
      <c r="W8" s="28">
        <f t="shared" si="0"/>
        <v>2489.5219999999999</v>
      </c>
      <c r="X8" s="28">
        <f t="shared" si="0"/>
        <v>1313.665</v>
      </c>
      <c r="Y8" s="28">
        <f t="shared" si="0"/>
        <v>2067.3449999999998</v>
      </c>
    </row>
    <row r="9" spans="1:25" ht="24" customHeight="1" x14ac:dyDescent="0.25">
      <c r="A9" s="18" t="s">
        <v>28</v>
      </c>
      <c r="B9" s="19">
        <v>1120271666</v>
      </c>
      <c r="C9" s="19">
        <v>1248665434</v>
      </c>
      <c r="D9" s="19">
        <v>1294528552</v>
      </c>
      <c r="E9" s="19">
        <v>1309113888</v>
      </c>
      <c r="F9" s="19">
        <v>1277193299</v>
      </c>
      <c r="G9" s="20">
        <v>1223835365</v>
      </c>
      <c r="H9" s="21">
        <v>1367846434</v>
      </c>
      <c r="I9" s="21">
        <v>1312483593</v>
      </c>
      <c r="J9" s="21">
        <v>1349100827</v>
      </c>
      <c r="K9" s="21">
        <v>1380086371</v>
      </c>
      <c r="L9" s="22"/>
      <c r="O9" s="23" t="s">
        <v>29</v>
      </c>
      <c r="P9" s="24">
        <f t="shared" si="1"/>
        <v>1120271.666</v>
      </c>
      <c r="Q9" s="24">
        <f t="shared" si="0"/>
        <v>1248665.4339999999</v>
      </c>
      <c r="R9" s="24">
        <f t="shared" si="0"/>
        <v>1294528.5519999999</v>
      </c>
      <c r="S9" s="24">
        <f t="shared" si="0"/>
        <v>1309113.888</v>
      </c>
      <c r="T9" s="24">
        <f t="shared" si="0"/>
        <v>1277193.2990000001</v>
      </c>
      <c r="U9" s="25">
        <f t="shared" si="0"/>
        <v>1223835.365</v>
      </c>
      <c r="V9" s="25">
        <f t="shared" si="0"/>
        <v>1367846.4339999999</v>
      </c>
      <c r="W9" s="25">
        <f t="shared" si="0"/>
        <v>1312483.5930000001</v>
      </c>
      <c r="X9" s="25">
        <f t="shared" si="0"/>
        <v>1349100.827</v>
      </c>
      <c r="Y9" s="25">
        <f t="shared" si="0"/>
        <v>1380086.371</v>
      </c>
    </row>
    <row r="10" spans="1:25" ht="24" customHeight="1" x14ac:dyDescent="0.25">
      <c r="A10" s="18" t="s">
        <v>30</v>
      </c>
      <c r="B10" s="19">
        <v>7676758</v>
      </c>
      <c r="C10" s="19">
        <v>6808641</v>
      </c>
      <c r="D10" s="19">
        <v>10306880</v>
      </c>
      <c r="E10" s="19">
        <v>9245254</v>
      </c>
      <c r="F10" s="19">
        <v>9332384</v>
      </c>
      <c r="G10" s="20">
        <v>6997943</v>
      </c>
      <c r="H10" s="21">
        <v>6227933</v>
      </c>
      <c r="I10" s="21">
        <v>4777853</v>
      </c>
      <c r="J10" s="21">
        <v>3637942</v>
      </c>
      <c r="K10" s="21">
        <v>3486572</v>
      </c>
      <c r="L10" s="22"/>
      <c r="O10" s="26" t="s">
        <v>31</v>
      </c>
      <c r="P10" s="27">
        <f t="shared" si="1"/>
        <v>7676.7579999999998</v>
      </c>
      <c r="Q10" s="27">
        <f t="shared" si="0"/>
        <v>6808.6409999999996</v>
      </c>
      <c r="R10" s="27">
        <f t="shared" si="0"/>
        <v>10306.879999999999</v>
      </c>
      <c r="S10" s="27">
        <f t="shared" si="0"/>
        <v>9245.2540000000008</v>
      </c>
      <c r="T10" s="27">
        <f t="shared" si="0"/>
        <v>9332.384</v>
      </c>
      <c r="U10" s="28">
        <f t="shared" si="0"/>
        <v>6997.9430000000002</v>
      </c>
      <c r="V10" s="28">
        <f t="shared" si="0"/>
        <v>6227.933</v>
      </c>
      <c r="W10" s="28">
        <f t="shared" si="0"/>
        <v>4777.8530000000001</v>
      </c>
      <c r="X10" s="28">
        <f t="shared" si="0"/>
        <v>3637.942</v>
      </c>
      <c r="Y10" s="28">
        <f t="shared" si="0"/>
        <v>3486.5720000000001</v>
      </c>
    </row>
    <row r="11" spans="1:25" ht="24" customHeight="1" x14ac:dyDescent="0.25">
      <c r="A11" s="18" t="s">
        <v>32</v>
      </c>
      <c r="B11" s="19">
        <v>486291</v>
      </c>
      <c r="C11" s="19">
        <v>2227392</v>
      </c>
      <c r="D11" s="19">
        <v>563082</v>
      </c>
      <c r="E11" s="19">
        <v>4515938</v>
      </c>
      <c r="F11" s="19">
        <v>807527</v>
      </c>
      <c r="G11" s="20">
        <v>4815729</v>
      </c>
      <c r="H11" s="21">
        <v>2813379</v>
      </c>
      <c r="I11" s="21">
        <v>536016</v>
      </c>
      <c r="J11" s="21">
        <v>545255</v>
      </c>
      <c r="K11" s="21">
        <v>728139</v>
      </c>
      <c r="L11" s="22"/>
      <c r="O11" s="23" t="s">
        <v>33</v>
      </c>
      <c r="P11" s="24">
        <f t="shared" si="1"/>
        <v>486.291</v>
      </c>
      <c r="Q11" s="24">
        <f t="shared" si="0"/>
        <v>2227.3919999999998</v>
      </c>
      <c r="R11" s="24">
        <f t="shared" si="0"/>
        <v>563.08199999999999</v>
      </c>
      <c r="S11" s="24">
        <f t="shared" si="0"/>
        <v>4515.9380000000001</v>
      </c>
      <c r="T11" s="24">
        <f t="shared" si="0"/>
        <v>807.52700000000004</v>
      </c>
      <c r="U11" s="25">
        <f t="shared" si="0"/>
        <v>4815.7290000000003</v>
      </c>
      <c r="V11" s="25">
        <f t="shared" si="0"/>
        <v>2813.3789999999999</v>
      </c>
      <c r="W11" s="25">
        <f t="shared" si="0"/>
        <v>536.01599999999996</v>
      </c>
      <c r="X11" s="25">
        <f t="shared" si="0"/>
        <v>545.255</v>
      </c>
      <c r="Y11" s="25">
        <f t="shared" si="0"/>
        <v>728.13900000000001</v>
      </c>
    </row>
    <row r="12" spans="1:25" ht="24" customHeight="1" x14ac:dyDescent="0.25">
      <c r="A12" s="18" t="s">
        <v>34</v>
      </c>
      <c r="B12" s="19">
        <v>350335</v>
      </c>
      <c r="C12" s="19">
        <v>201987</v>
      </c>
      <c r="D12" s="19">
        <v>268299</v>
      </c>
      <c r="E12" s="19">
        <v>299288</v>
      </c>
      <c r="F12" s="19">
        <v>284415</v>
      </c>
      <c r="G12" s="20">
        <v>434993</v>
      </c>
      <c r="H12" s="21">
        <v>376102</v>
      </c>
      <c r="I12" s="21">
        <v>281772</v>
      </c>
      <c r="J12" s="21">
        <v>342319</v>
      </c>
      <c r="K12" s="21">
        <v>412521</v>
      </c>
      <c r="L12" s="22"/>
      <c r="O12" s="26" t="s">
        <v>35</v>
      </c>
      <c r="P12" s="27">
        <f t="shared" si="1"/>
        <v>350.33499999999998</v>
      </c>
      <c r="Q12" s="27">
        <f t="shared" si="0"/>
        <v>201.98699999999999</v>
      </c>
      <c r="R12" s="27">
        <f t="shared" si="0"/>
        <v>268.29899999999998</v>
      </c>
      <c r="S12" s="27">
        <f t="shared" si="0"/>
        <v>299.28800000000001</v>
      </c>
      <c r="T12" s="27">
        <f t="shared" si="0"/>
        <v>284.41500000000002</v>
      </c>
      <c r="U12" s="28">
        <f t="shared" si="0"/>
        <v>434.99299999999999</v>
      </c>
      <c r="V12" s="28">
        <f t="shared" si="0"/>
        <v>376.10199999999998</v>
      </c>
      <c r="W12" s="28">
        <f t="shared" si="0"/>
        <v>281.77199999999999</v>
      </c>
      <c r="X12" s="28">
        <f t="shared" si="0"/>
        <v>342.31900000000002</v>
      </c>
      <c r="Y12" s="28">
        <f t="shared" si="0"/>
        <v>412.52100000000002</v>
      </c>
    </row>
    <row r="13" spans="1:25" ht="24" customHeight="1" x14ac:dyDescent="0.25">
      <c r="A13" s="18" t="s">
        <v>36</v>
      </c>
      <c r="B13" s="19">
        <v>407130</v>
      </c>
      <c r="C13" s="19">
        <v>70198</v>
      </c>
      <c r="D13" s="19">
        <v>254148</v>
      </c>
      <c r="E13" s="19">
        <v>443372</v>
      </c>
      <c r="F13" s="19">
        <v>83677</v>
      </c>
      <c r="G13" s="20">
        <v>643394</v>
      </c>
      <c r="H13" s="21">
        <v>1031322</v>
      </c>
      <c r="I13" s="21">
        <v>686531</v>
      </c>
      <c r="J13" s="21">
        <v>496493</v>
      </c>
      <c r="K13" s="21">
        <v>963845</v>
      </c>
      <c r="L13" s="22"/>
      <c r="O13" s="23" t="s">
        <v>37</v>
      </c>
      <c r="P13" s="24">
        <f t="shared" si="1"/>
        <v>407.13</v>
      </c>
      <c r="Q13" s="24">
        <f t="shared" si="0"/>
        <v>70.197999999999993</v>
      </c>
      <c r="R13" s="24">
        <f t="shared" si="0"/>
        <v>254.148</v>
      </c>
      <c r="S13" s="24">
        <f t="shared" si="0"/>
        <v>443.37200000000001</v>
      </c>
      <c r="T13" s="24">
        <f t="shared" si="0"/>
        <v>83.677000000000007</v>
      </c>
      <c r="U13" s="25">
        <f t="shared" si="0"/>
        <v>643.39400000000001</v>
      </c>
      <c r="V13" s="25">
        <f t="shared" si="0"/>
        <v>1031.3219999999999</v>
      </c>
      <c r="W13" s="25">
        <f t="shared" si="0"/>
        <v>686.53099999999995</v>
      </c>
      <c r="X13" s="25">
        <f t="shared" si="0"/>
        <v>496.49299999999999</v>
      </c>
      <c r="Y13" s="25">
        <f t="shared" si="0"/>
        <v>963.84500000000003</v>
      </c>
    </row>
    <row r="14" spans="1:25" ht="24" customHeight="1" x14ac:dyDescent="0.25">
      <c r="A14" s="29" t="s">
        <v>38</v>
      </c>
      <c r="B14" s="19">
        <v>0</v>
      </c>
      <c r="C14" s="19"/>
      <c r="D14" s="19"/>
      <c r="E14" s="19">
        <v>144</v>
      </c>
      <c r="F14" s="19">
        <v>240</v>
      </c>
      <c r="G14" s="20"/>
      <c r="H14" s="30"/>
      <c r="I14" s="31">
        <v>0</v>
      </c>
      <c r="J14" s="31">
        <v>0</v>
      </c>
      <c r="K14" s="31">
        <v>0</v>
      </c>
      <c r="L14" s="32"/>
      <c r="O14" s="33" t="s">
        <v>39</v>
      </c>
      <c r="P14" s="27">
        <f t="shared" si="1"/>
        <v>0</v>
      </c>
      <c r="Q14" s="27">
        <f t="shared" si="0"/>
        <v>0</v>
      </c>
      <c r="R14" s="27">
        <f t="shared" si="0"/>
        <v>0</v>
      </c>
      <c r="S14" s="27">
        <f t="shared" si="0"/>
        <v>0.14399999999999999</v>
      </c>
      <c r="T14" s="27">
        <f t="shared" si="0"/>
        <v>0.24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</row>
    <row r="15" spans="1:25" ht="24" customHeight="1" x14ac:dyDescent="0.25">
      <c r="A15" s="18" t="s">
        <v>40</v>
      </c>
      <c r="B15" s="19">
        <v>8138007</v>
      </c>
      <c r="C15" s="19">
        <v>26262122</v>
      </c>
      <c r="D15" s="19">
        <v>23307644</v>
      </c>
      <c r="E15" s="19">
        <v>14530359</v>
      </c>
      <c r="F15" s="19">
        <v>18262188</v>
      </c>
      <c r="G15" s="20">
        <v>28028142</v>
      </c>
      <c r="H15" s="21">
        <v>27203491</v>
      </c>
      <c r="I15" s="21">
        <v>24661757</v>
      </c>
      <c r="J15" s="21">
        <v>26899109</v>
      </c>
      <c r="K15" s="21">
        <v>26630396</v>
      </c>
      <c r="L15" s="22"/>
      <c r="O15" s="23" t="s">
        <v>41</v>
      </c>
      <c r="P15" s="24">
        <f t="shared" si="1"/>
        <v>8138.0069999999996</v>
      </c>
      <c r="Q15" s="24">
        <f t="shared" si="0"/>
        <v>26262.121999999999</v>
      </c>
      <c r="R15" s="24">
        <f t="shared" si="0"/>
        <v>23307.644</v>
      </c>
      <c r="S15" s="24">
        <f t="shared" si="0"/>
        <v>14530.359</v>
      </c>
      <c r="T15" s="24">
        <f t="shared" si="0"/>
        <v>18262.187999999998</v>
      </c>
      <c r="U15" s="25">
        <f t="shared" si="0"/>
        <v>28028.142</v>
      </c>
      <c r="V15" s="25">
        <f t="shared" si="0"/>
        <v>27203.491000000002</v>
      </c>
      <c r="W15" s="25">
        <f t="shared" si="0"/>
        <v>24661.757000000001</v>
      </c>
      <c r="X15" s="25">
        <f t="shared" si="0"/>
        <v>26899.109</v>
      </c>
      <c r="Y15" s="25">
        <f t="shared" si="0"/>
        <v>26630.396000000001</v>
      </c>
    </row>
    <row r="16" spans="1:25" ht="24" customHeight="1" thickBot="1" x14ac:dyDescent="0.3">
      <c r="A16" s="34" t="s">
        <v>42</v>
      </c>
      <c r="B16" s="35">
        <v>1187267554</v>
      </c>
      <c r="C16" s="35">
        <v>1343020053</v>
      </c>
      <c r="D16" s="35">
        <v>1380338439</v>
      </c>
      <c r="E16" s="35">
        <v>1388450760</v>
      </c>
      <c r="F16" s="35">
        <v>1363182521</v>
      </c>
      <c r="G16" s="36">
        <v>1338278656</v>
      </c>
      <c r="H16" s="21">
        <v>1453137280</v>
      </c>
      <c r="I16" s="21">
        <v>1402233926</v>
      </c>
      <c r="J16" s="21">
        <v>1450661238</v>
      </c>
      <c r="K16" s="21">
        <v>1476831963</v>
      </c>
      <c r="L16" s="22"/>
      <c r="M16" s="22"/>
      <c r="O16" s="37" t="s">
        <v>42</v>
      </c>
      <c r="P16" s="38">
        <f t="shared" si="1"/>
        <v>1187267.554</v>
      </c>
      <c r="Q16" s="38">
        <f t="shared" si="0"/>
        <v>1343020.0530000001</v>
      </c>
      <c r="R16" s="38">
        <f t="shared" si="0"/>
        <v>1380338.439</v>
      </c>
      <c r="S16" s="38">
        <f t="shared" si="0"/>
        <v>1388450.76</v>
      </c>
      <c r="T16" s="38">
        <f t="shared" si="0"/>
        <v>1363182.5209999999</v>
      </c>
      <c r="U16" s="39">
        <f t="shared" si="0"/>
        <v>1338278.656</v>
      </c>
      <c r="V16" s="39">
        <f t="shared" si="0"/>
        <v>1453137.28</v>
      </c>
      <c r="W16" s="39">
        <f t="shared" si="0"/>
        <v>1402233.926</v>
      </c>
      <c r="X16" s="39">
        <f>J16/1000</f>
        <v>1450661.2379999999</v>
      </c>
      <c r="Y16" s="39">
        <f t="shared" si="0"/>
        <v>1476831.963</v>
      </c>
    </row>
    <row r="17" spans="1:25" ht="24" customHeight="1" x14ac:dyDescent="0.25">
      <c r="L17" s="10"/>
      <c r="M17" s="10"/>
      <c r="O17" s="4"/>
      <c r="P17" s="4"/>
      <c r="Q17" s="4"/>
      <c r="R17" s="4"/>
      <c r="S17" s="4"/>
      <c r="T17" s="4"/>
    </row>
    <row r="18" spans="1:25" x14ac:dyDescent="0.25">
      <c r="L18" s="10"/>
      <c r="M18" s="10"/>
      <c r="O18" s="4"/>
      <c r="P18" s="4"/>
      <c r="Q18" s="4"/>
      <c r="R18" s="4"/>
      <c r="S18" s="4"/>
      <c r="T18" s="4"/>
    </row>
    <row r="19" spans="1:25" ht="57.75" thickBot="1" x14ac:dyDescent="0.3">
      <c r="B19" s="6" t="s">
        <v>3</v>
      </c>
      <c r="C19" s="40"/>
      <c r="O19" s="3" t="s">
        <v>43</v>
      </c>
      <c r="P19" s="4"/>
      <c r="Q19" s="4"/>
      <c r="R19" s="4"/>
      <c r="S19" s="4"/>
      <c r="T19" s="4"/>
    </row>
    <row r="20" spans="1:25" ht="15.75" thickBot="1" x14ac:dyDescent="0.3">
      <c r="B20" s="41" t="s">
        <v>5</v>
      </c>
      <c r="C20" s="41" t="s">
        <v>6</v>
      </c>
      <c r="D20" s="41" t="s">
        <v>7</v>
      </c>
      <c r="E20" s="41" t="s">
        <v>8</v>
      </c>
      <c r="F20" s="41" t="s">
        <v>5</v>
      </c>
      <c r="G20" s="42" t="s">
        <v>6</v>
      </c>
      <c r="H20" s="42" t="s">
        <v>7</v>
      </c>
      <c r="I20" s="42" t="s">
        <v>8</v>
      </c>
      <c r="J20" s="42" t="s">
        <v>5</v>
      </c>
      <c r="K20" s="42" t="s">
        <v>6</v>
      </c>
      <c r="L20" s="10"/>
      <c r="M20" s="10"/>
      <c r="O20" s="3" t="s">
        <v>4</v>
      </c>
      <c r="P20" s="4"/>
      <c r="Q20" s="4"/>
      <c r="R20" s="4"/>
      <c r="S20" s="4"/>
      <c r="T20" s="4"/>
    </row>
    <row r="21" spans="1:25" ht="15.75" thickBot="1" x14ac:dyDescent="0.3">
      <c r="A21" s="11" t="s">
        <v>9</v>
      </c>
      <c r="B21" s="43" t="s">
        <v>44</v>
      </c>
      <c r="C21" s="43" t="s">
        <v>45</v>
      </c>
      <c r="D21" s="43" t="s">
        <v>45</v>
      </c>
      <c r="E21" s="43" t="s">
        <v>45</v>
      </c>
      <c r="F21" s="43" t="s">
        <v>45</v>
      </c>
      <c r="G21" s="44" t="s">
        <v>46</v>
      </c>
      <c r="H21" s="44" t="s">
        <v>46</v>
      </c>
      <c r="I21" s="44" t="s">
        <v>46</v>
      </c>
      <c r="J21" s="44" t="s">
        <v>46</v>
      </c>
      <c r="K21" s="44" t="s">
        <v>47</v>
      </c>
      <c r="L21" s="45"/>
      <c r="M21" s="45"/>
      <c r="O21" s="46" t="s">
        <v>9</v>
      </c>
      <c r="P21" s="47" t="s">
        <v>14</v>
      </c>
      <c r="Q21" s="47" t="s">
        <v>15</v>
      </c>
      <c r="R21" s="47" t="s">
        <v>16</v>
      </c>
      <c r="S21" s="47" t="s">
        <v>17</v>
      </c>
      <c r="T21" s="47" t="s">
        <v>18</v>
      </c>
      <c r="U21" s="48" t="s">
        <v>19</v>
      </c>
      <c r="V21" s="48" t="s">
        <v>20</v>
      </c>
      <c r="W21" s="48" t="s">
        <v>21</v>
      </c>
      <c r="X21" s="48" t="s">
        <v>22</v>
      </c>
      <c r="Y21" s="48" t="s">
        <v>23</v>
      </c>
    </row>
    <row r="22" spans="1:25" ht="21" x14ac:dyDescent="0.25">
      <c r="A22" s="18" t="s">
        <v>24</v>
      </c>
      <c r="B22" s="49">
        <v>12335857</v>
      </c>
      <c r="C22" s="49">
        <v>22028789</v>
      </c>
      <c r="D22" s="49">
        <v>16381568</v>
      </c>
      <c r="E22" s="49">
        <v>12765509</v>
      </c>
      <c r="F22" s="49">
        <v>20815112</v>
      </c>
      <c r="G22" s="50">
        <v>25439693</v>
      </c>
      <c r="H22" s="51">
        <v>19195354</v>
      </c>
      <c r="I22" s="51">
        <v>15154778</v>
      </c>
      <c r="J22" s="51">
        <v>19125183</v>
      </c>
      <c r="K22" s="51">
        <v>30146049</v>
      </c>
      <c r="L22" s="22"/>
      <c r="M22" s="22"/>
      <c r="O22" s="23" t="s">
        <v>25</v>
      </c>
      <c r="P22" s="24">
        <f t="shared" ref="P22:T31" si="2">B22/1000</f>
        <v>12335.857</v>
      </c>
      <c r="Q22" s="24">
        <f t="shared" si="2"/>
        <v>22028.789000000001</v>
      </c>
      <c r="R22" s="24">
        <f t="shared" si="2"/>
        <v>16381.567999999999</v>
      </c>
      <c r="S22" s="52">
        <f t="shared" si="2"/>
        <v>12765.509</v>
      </c>
      <c r="T22" s="52">
        <f>F22/1000</f>
        <v>20815.112000000001</v>
      </c>
      <c r="U22" s="25">
        <f t="shared" ref="U22:Y31" si="3">G22/1000</f>
        <v>25439.692999999999</v>
      </c>
      <c r="V22" s="25">
        <f t="shared" si="3"/>
        <v>19195.353999999999</v>
      </c>
      <c r="W22" s="25">
        <f t="shared" si="3"/>
        <v>15154.778</v>
      </c>
      <c r="X22" s="25">
        <f t="shared" si="3"/>
        <v>19125.183000000001</v>
      </c>
      <c r="Y22" s="25">
        <f t="shared" si="3"/>
        <v>30146.048999999999</v>
      </c>
    </row>
    <row r="23" spans="1:25" ht="21" x14ac:dyDescent="0.25">
      <c r="A23" s="18" t="s">
        <v>26</v>
      </c>
      <c r="B23" s="49">
        <v>585525</v>
      </c>
      <c r="C23" s="49">
        <v>194739</v>
      </c>
      <c r="D23" s="49">
        <v>209076</v>
      </c>
      <c r="E23" s="49">
        <v>96371</v>
      </c>
      <c r="F23" s="49">
        <v>191654</v>
      </c>
      <c r="G23" s="50">
        <v>41268</v>
      </c>
      <c r="H23" s="51">
        <v>248096</v>
      </c>
      <c r="I23" s="51">
        <v>205895</v>
      </c>
      <c r="J23" s="51">
        <v>392407</v>
      </c>
      <c r="K23" s="51">
        <v>360166</v>
      </c>
      <c r="L23" s="22"/>
      <c r="M23" s="22"/>
      <c r="O23" s="53" t="s">
        <v>27</v>
      </c>
      <c r="P23" s="54">
        <f t="shared" si="2"/>
        <v>585.52499999999998</v>
      </c>
      <c r="Q23" s="54">
        <f t="shared" si="2"/>
        <v>194.739</v>
      </c>
      <c r="R23" s="54">
        <f t="shared" si="2"/>
        <v>209.07599999999999</v>
      </c>
      <c r="S23" s="55">
        <f t="shared" si="2"/>
        <v>96.370999999999995</v>
      </c>
      <c r="T23" s="55">
        <f t="shared" si="2"/>
        <v>191.654</v>
      </c>
      <c r="U23" s="56">
        <f t="shared" si="3"/>
        <v>41.268000000000001</v>
      </c>
      <c r="V23" s="56">
        <f t="shared" si="3"/>
        <v>248.096</v>
      </c>
      <c r="W23" s="56">
        <f t="shared" si="3"/>
        <v>205.89500000000001</v>
      </c>
      <c r="X23" s="56">
        <f t="shared" si="3"/>
        <v>392.40699999999998</v>
      </c>
      <c r="Y23" s="56">
        <f t="shared" si="3"/>
        <v>360.166</v>
      </c>
    </row>
    <row r="24" spans="1:25" x14ac:dyDescent="0.25">
      <c r="A24" s="18" t="s">
        <v>28</v>
      </c>
      <c r="B24" s="49">
        <v>2070833854</v>
      </c>
      <c r="C24" s="49">
        <v>2210142969</v>
      </c>
      <c r="D24" s="49">
        <v>2291449430</v>
      </c>
      <c r="E24" s="49">
        <v>2031219123</v>
      </c>
      <c r="F24" s="49">
        <v>2218641640</v>
      </c>
      <c r="G24" s="50">
        <v>2395279551</v>
      </c>
      <c r="H24" s="51">
        <v>2634769003</v>
      </c>
      <c r="I24" s="51">
        <v>2377582086</v>
      </c>
      <c r="J24" s="51">
        <v>2508584988</v>
      </c>
      <c r="K24" s="51">
        <v>2693453356</v>
      </c>
      <c r="L24" s="22"/>
      <c r="M24" s="22"/>
      <c r="O24" s="23" t="s">
        <v>29</v>
      </c>
      <c r="P24" s="24">
        <f t="shared" si="2"/>
        <v>2070833.8540000001</v>
      </c>
      <c r="Q24" s="24">
        <f t="shared" si="2"/>
        <v>2210142.969</v>
      </c>
      <c r="R24" s="24">
        <f t="shared" si="2"/>
        <v>2291449.4300000002</v>
      </c>
      <c r="S24" s="52">
        <f t="shared" si="2"/>
        <v>2031219.1229999999</v>
      </c>
      <c r="T24" s="52">
        <f t="shared" si="2"/>
        <v>2218641.64</v>
      </c>
      <c r="U24" s="25">
        <f t="shared" si="3"/>
        <v>2395279.551</v>
      </c>
      <c r="V24" s="25">
        <f t="shared" si="3"/>
        <v>2634769.003</v>
      </c>
      <c r="W24" s="25">
        <f t="shared" si="3"/>
        <v>2377582.0860000001</v>
      </c>
      <c r="X24" s="25">
        <f t="shared" si="3"/>
        <v>2508584.9879999999</v>
      </c>
      <c r="Y24" s="25">
        <f t="shared" si="3"/>
        <v>2693453.3560000001</v>
      </c>
    </row>
    <row r="25" spans="1:25" ht="21" x14ac:dyDescent="0.25">
      <c r="A25" s="18" t="s">
        <v>30</v>
      </c>
      <c r="B25" s="49">
        <v>1640798</v>
      </c>
      <c r="C25" s="49">
        <v>2035042</v>
      </c>
      <c r="D25" s="49">
        <v>1970872</v>
      </c>
      <c r="E25" s="49">
        <v>1431344</v>
      </c>
      <c r="F25" s="49">
        <v>856253</v>
      </c>
      <c r="G25" s="50">
        <v>2160544</v>
      </c>
      <c r="H25" s="51">
        <v>1953881</v>
      </c>
      <c r="I25" s="51">
        <v>1983930</v>
      </c>
      <c r="J25" s="51">
        <v>1545128</v>
      </c>
      <c r="K25" s="51">
        <v>1242738</v>
      </c>
      <c r="L25" s="22"/>
      <c r="M25" s="22"/>
      <c r="O25" s="53" t="s">
        <v>31</v>
      </c>
      <c r="P25" s="54">
        <f t="shared" si="2"/>
        <v>1640.798</v>
      </c>
      <c r="Q25" s="54">
        <f t="shared" si="2"/>
        <v>2035.0419999999999</v>
      </c>
      <c r="R25" s="54">
        <f t="shared" si="2"/>
        <v>1970.8720000000001</v>
      </c>
      <c r="S25" s="55">
        <f t="shared" si="2"/>
        <v>1431.3440000000001</v>
      </c>
      <c r="T25" s="55">
        <f t="shared" si="2"/>
        <v>856.25300000000004</v>
      </c>
      <c r="U25" s="56">
        <f t="shared" si="3"/>
        <v>2160.5439999999999</v>
      </c>
      <c r="V25" s="56">
        <f t="shared" si="3"/>
        <v>1953.8810000000001</v>
      </c>
      <c r="W25" s="56">
        <f t="shared" si="3"/>
        <v>1983.93</v>
      </c>
      <c r="X25" s="56">
        <f t="shared" si="3"/>
        <v>1545.1279999999999</v>
      </c>
      <c r="Y25" s="56">
        <f t="shared" si="3"/>
        <v>1242.7380000000001</v>
      </c>
    </row>
    <row r="26" spans="1:25" ht="21" x14ac:dyDescent="0.25">
      <c r="A26" s="18" t="s">
        <v>32</v>
      </c>
      <c r="B26" s="49">
        <v>1958518</v>
      </c>
      <c r="C26" s="49">
        <v>1967531</v>
      </c>
      <c r="D26" s="49">
        <v>4140826</v>
      </c>
      <c r="E26" s="49">
        <v>5018220</v>
      </c>
      <c r="F26" s="49">
        <v>3138635</v>
      </c>
      <c r="G26" s="50">
        <v>2479895</v>
      </c>
      <c r="H26" s="51">
        <v>1901867</v>
      </c>
      <c r="I26" s="51">
        <v>1954005</v>
      </c>
      <c r="J26" s="51">
        <v>1844061</v>
      </c>
      <c r="K26" s="51">
        <v>1615462</v>
      </c>
      <c r="L26" s="22"/>
      <c r="M26" s="22"/>
      <c r="O26" s="23" t="s">
        <v>33</v>
      </c>
      <c r="P26" s="24">
        <f t="shared" si="2"/>
        <v>1958.518</v>
      </c>
      <c r="Q26" s="24">
        <f t="shared" si="2"/>
        <v>1967.5309999999999</v>
      </c>
      <c r="R26" s="24">
        <f t="shared" si="2"/>
        <v>4140.826</v>
      </c>
      <c r="S26" s="52">
        <f t="shared" si="2"/>
        <v>5018.22</v>
      </c>
      <c r="T26" s="52">
        <f t="shared" si="2"/>
        <v>3138.6350000000002</v>
      </c>
      <c r="U26" s="25">
        <f t="shared" si="3"/>
        <v>2479.895</v>
      </c>
      <c r="V26" s="25">
        <f t="shared" si="3"/>
        <v>1901.867</v>
      </c>
      <c r="W26" s="25">
        <f t="shared" si="3"/>
        <v>1954.0050000000001</v>
      </c>
      <c r="X26" s="25">
        <f t="shared" si="3"/>
        <v>1844.0609999999999</v>
      </c>
      <c r="Y26" s="25">
        <f t="shared" si="3"/>
        <v>1615.462</v>
      </c>
    </row>
    <row r="27" spans="1:25" ht="21" x14ac:dyDescent="0.25">
      <c r="A27" s="18" t="s">
        <v>34</v>
      </c>
      <c r="B27" s="49">
        <v>318264</v>
      </c>
      <c r="C27" s="49">
        <v>1856372</v>
      </c>
      <c r="D27" s="49">
        <v>906285</v>
      </c>
      <c r="E27" s="49">
        <v>18588</v>
      </c>
      <c r="F27" s="49">
        <v>269119</v>
      </c>
      <c r="G27" s="50">
        <v>444758</v>
      </c>
      <c r="H27" s="51">
        <v>965111</v>
      </c>
      <c r="I27" s="51">
        <v>1851</v>
      </c>
      <c r="J27" s="51">
        <v>999608</v>
      </c>
      <c r="K27" s="51">
        <v>0</v>
      </c>
      <c r="L27" s="22"/>
      <c r="M27" s="22"/>
      <c r="O27" s="53" t="s">
        <v>35</v>
      </c>
      <c r="P27" s="54">
        <f t="shared" si="2"/>
        <v>318.26400000000001</v>
      </c>
      <c r="Q27" s="54">
        <f t="shared" si="2"/>
        <v>1856.3720000000001</v>
      </c>
      <c r="R27" s="54">
        <f t="shared" si="2"/>
        <v>906.28499999999997</v>
      </c>
      <c r="S27" s="55">
        <f t="shared" si="2"/>
        <v>18.588000000000001</v>
      </c>
      <c r="T27" s="55">
        <f t="shared" si="2"/>
        <v>269.11900000000003</v>
      </c>
      <c r="U27" s="56">
        <f t="shared" si="3"/>
        <v>444.75799999999998</v>
      </c>
      <c r="V27" s="56">
        <f t="shared" si="3"/>
        <v>965.11099999999999</v>
      </c>
      <c r="W27" s="56">
        <f t="shared" si="3"/>
        <v>1.851</v>
      </c>
      <c r="X27" s="56">
        <f t="shared" si="3"/>
        <v>999.60799999999995</v>
      </c>
      <c r="Y27" s="56">
        <f t="shared" si="3"/>
        <v>0</v>
      </c>
    </row>
    <row r="28" spans="1:25" ht="21" x14ac:dyDescent="0.25">
      <c r="A28" s="18" t="s">
        <v>36</v>
      </c>
      <c r="B28" s="49">
        <v>197638</v>
      </c>
      <c r="C28" s="49">
        <v>102154</v>
      </c>
      <c r="D28" s="49">
        <v>224356</v>
      </c>
      <c r="E28" s="49">
        <v>135854</v>
      </c>
      <c r="F28" s="49">
        <v>117180</v>
      </c>
      <c r="G28" s="50">
        <v>41089</v>
      </c>
      <c r="H28" s="51">
        <v>270284</v>
      </c>
      <c r="I28" s="51">
        <v>66256</v>
      </c>
      <c r="J28" s="51">
        <v>538250</v>
      </c>
      <c r="K28" s="51">
        <v>1928210</v>
      </c>
      <c r="L28" s="22"/>
      <c r="M28" s="22"/>
      <c r="O28" s="23" t="s">
        <v>37</v>
      </c>
      <c r="P28" s="24">
        <f t="shared" si="2"/>
        <v>197.63800000000001</v>
      </c>
      <c r="Q28" s="24">
        <f t="shared" si="2"/>
        <v>102.154</v>
      </c>
      <c r="R28" s="24">
        <f t="shared" si="2"/>
        <v>224.35599999999999</v>
      </c>
      <c r="S28" s="52">
        <f t="shared" si="2"/>
        <v>135.85400000000001</v>
      </c>
      <c r="T28" s="52">
        <f t="shared" si="2"/>
        <v>117.18</v>
      </c>
      <c r="U28" s="25">
        <f t="shared" si="3"/>
        <v>41.088999999999999</v>
      </c>
      <c r="V28" s="25">
        <f t="shared" si="3"/>
        <v>270.28399999999999</v>
      </c>
      <c r="W28" s="25">
        <f t="shared" si="3"/>
        <v>66.256</v>
      </c>
      <c r="X28" s="25">
        <f t="shared" si="3"/>
        <v>538.25</v>
      </c>
      <c r="Y28" s="25">
        <f t="shared" si="3"/>
        <v>1928.21</v>
      </c>
    </row>
    <row r="29" spans="1:25" x14ac:dyDescent="0.25">
      <c r="A29" s="29" t="s">
        <v>38</v>
      </c>
      <c r="B29" s="49">
        <v>0</v>
      </c>
      <c r="C29" s="49"/>
      <c r="D29" s="49"/>
      <c r="E29" s="49">
        <v>0</v>
      </c>
      <c r="F29" s="49">
        <v>0</v>
      </c>
      <c r="G29" s="50"/>
      <c r="H29" s="30"/>
      <c r="I29" s="57">
        <v>0</v>
      </c>
      <c r="J29" s="57">
        <v>0</v>
      </c>
      <c r="K29" s="51">
        <v>0</v>
      </c>
      <c r="L29" s="32"/>
      <c r="M29" s="22"/>
      <c r="O29" s="58" t="s">
        <v>39</v>
      </c>
      <c r="P29" s="54">
        <f t="shared" si="2"/>
        <v>0</v>
      </c>
      <c r="Q29" s="54">
        <f t="shared" si="2"/>
        <v>0</v>
      </c>
      <c r="R29" s="54">
        <f t="shared" si="2"/>
        <v>0</v>
      </c>
      <c r="S29" s="55">
        <f t="shared" si="2"/>
        <v>0</v>
      </c>
      <c r="T29" s="55">
        <f t="shared" si="2"/>
        <v>0</v>
      </c>
      <c r="U29" s="56">
        <f t="shared" si="3"/>
        <v>0</v>
      </c>
      <c r="V29" s="56">
        <f t="shared" si="3"/>
        <v>0</v>
      </c>
      <c r="W29" s="56">
        <f t="shared" si="3"/>
        <v>0</v>
      </c>
      <c r="X29" s="56">
        <f t="shared" si="3"/>
        <v>0</v>
      </c>
      <c r="Y29" s="56">
        <f t="shared" si="3"/>
        <v>0</v>
      </c>
    </row>
    <row r="30" spans="1:25" ht="21" x14ac:dyDescent="0.25">
      <c r="A30" s="18" t="s">
        <v>40</v>
      </c>
      <c r="B30" s="49">
        <v>3047679</v>
      </c>
      <c r="C30" s="49">
        <v>3285113</v>
      </c>
      <c r="D30" s="49">
        <v>3279964</v>
      </c>
      <c r="E30" s="49">
        <v>3960314</v>
      </c>
      <c r="F30" s="49">
        <v>3624988</v>
      </c>
      <c r="G30" s="50">
        <v>13690527</v>
      </c>
      <c r="H30" s="51">
        <v>13274458</v>
      </c>
      <c r="I30" s="51">
        <v>11874227</v>
      </c>
      <c r="J30" s="51">
        <v>12453563</v>
      </c>
      <c r="K30" s="51">
        <v>12637296</v>
      </c>
      <c r="L30" s="22"/>
      <c r="M30" s="22"/>
      <c r="O30" s="23" t="s">
        <v>41</v>
      </c>
      <c r="P30" s="24">
        <f t="shared" si="2"/>
        <v>3047.6790000000001</v>
      </c>
      <c r="Q30" s="24">
        <f t="shared" si="2"/>
        <v>3285.1129999999998</v>
      </c>
      <c r="R30" s="24">
        <f t="shared" si="2"/>
        <v>3279.9639999999999</v>
      </c>
      <c r="S30" s="52">
        <f t="shared" si="2"/>
        <v>3960.3139999999999</v>
      </c>
      <c r="T30" s="52">
        <f t="shared" si="2"/>
        <v>3624.9879999999998</v>
      </c>
      <c r="U30" s="25">
        <f t="shared" si="3"/>
        <v>13690.527</v>
      </c>
      <c r="V30" s="25">
        <f t="shared" si="3"/>
        <v>13274.458000000001</v>
      </c>
      <c r="W30" s="25">
        <f t="shared" si="3"/>
        <v>11874.227000000001</v>
      </c>
      <c r="X30" s="25">
        <f t="shared" si="3"/>
        <v>12453.563</v>
      </c>
      <c r="Y30" s="25">
        <f t="shared" si="3"/>
        <v>12637.296</v>
      </c>
    </row>
    <row r="31" spans="1:25" ht="15.75" thickBot="1" x14ac:dyDescent="0.3">
      <c r="A31" s="34" t="s">
        <v>42</v>
      </c>
      <c r="B31" s="59">
        <v>2090918133</v>
      </c>
      <c r="C31" s="59">
        <v>2241612709</v>
      </c>
      <c r="D31" s="59">
        <v>2318562377</v>
      </c>
      <c r="E31" s="59">
        <v>2054645323</v>
      </c>
      <c r="F31" s="59">
        <v>2247654581</v>
      </c>
      <c r="G31" s="60">
        <v>2439577325</v>
      </c>
      <c r="H31" s="51">
        <v>2672578054</v>
      </c>
      <c r="I31" s="51">
        <v>2408823028</v>
      </c>
      <c r="J31" s="51">
        <v>2545483188</v>
      </c>
      <c r="K31" s="51">
        <v>2741383277</v>
      </c>
      <c r="L31" s="22"/>
      <c r="M31" s="61"/>
      <c r="O31" s="62" t="s">
        <v>42</v>
      </c>
      <c r="P31" s="63">
        <f t="shared" si="2"/>
        <v>2090918.1329999999</v>
      </c>
      <c r="Q31" s="63">
        <f t="shared" si="2"/>
        <v>2241612.7089999998</v>
      </c>
      <c r="R31" s="63">
        <f t="shared" si="2"/>
        <v>2318562.3769999999</v>
      </c>
      <c r="S31" s="64">
        <f t="shared" si="2"/>
        <v>2054645.3230000001</v>
      </c>
      <c r="T31" s="64">
        <f t="shared" si="2"/>
        <v>2247654.5809999998</v>
      </c>
      <c r="U31" s="65">
        <f t="shared" si="3"/>
        <v>2439577.3250000002</v>
      </c>
      <c r="V31" s="65">
        <f t="shared" si="3"/>
        <v>2672578.054</v>
      </c>
      <c r="W31" s="65">
        <f t="shared" si="3"/>
        <v>2408823.0279999999</v>
      </c>
      <c r="X31" s="65">
        <f t="shared" si="3"/>
        <v>2545483.1880000001</v>
      </c>
      <c r="Y31" s="65">
        <f t="shared" si="3"/>
        <v>2741383.2769999998</v>
      </c>
    </row>
    <row r="32" spans="1:25" x14ac:dyDescent="0.25">
      <c r="O32" s="4"/>
      <c r="P32" s="4"/>
      <c r="Q32" s="4"/>
      <c r="R32" s="4"/>
      <c r="S32" s="4"/>
      <c r="T32" s="4"/>
    </row>
    <row r="33" spans="15:25" x14ac:dyDescent="0.25">
      <c r="O33" s="4"/>
      <c r="P33" s="4"/>
      <c r="Q33" s="4"/>
      <c r="R33" s="4"/>
      <c r="S33" s="4"/>
      <c r="T33" s="4"/>
    </row>
    <row r="34" spans="15:25" x14ac:dyDescent="0.25">
      <c r="O34" s="4"/>
      <c r="P34" s="4"/>
      <c r="Q34" s="4"/>
      <c r="R34" s="4"/>
      <c r="S34" s="4"/>
      <c r="T34" s="4"/>
    </row>
    <row r="35" spans="15:25" x14ac:dyDescent="0.25">
      <c r="O35" s="3" t="s">
        <v>48</v>
      </c>
      <c r="P35" s="4"/>
      <c r="Q35" s="4"/>
      <c r="R35" s="4"/>
      <c r="S35" s="4"/>
      <c r="T35" s="4"/>
    </row>
    <row r="36" spans="15:25" x14ac:dyDescent="0.25">
      <c r="O36" s="3" t="s">
        <v>4</v>
      </c>
      <c r="P36" s="4"/>
      <c r="Q36" s="4"/>
      <c r="R36" s="4"/>
      <c r="S36" s="4"/>
      <c r="T36" s="4"/>
    </row>
    <row r="37" spans="15:25" x14ac:dyDescent="0.25">
      <c r="O37" s="4"/>
      <c r="P37" s="4"/>
      <c r="Q37" s="4"/>
      <c r="R37" s="4"/>
      <c r="S37" s="4"/>
      <c r="T37" s="4"/>
    </row>
    <row r="38" spans="15:25" ht="15.75" thickBot="1" x14ac:dyDescent="0.3">
      <c r="O38" s="66" t="s">
        <v>9</v>
      </c>
      <c r="P38" s="67" t="s">
        <v>14</v>
      </c>
      <c r="Q38" s="67" t="s">
        <v>15</v>
      </c>
      <c r="R38" s="67" t="s">
        <v>16</v>
      </c>
      <c r="S38" s="67" t="s">
        <v>17</v>
      </c>
      <c r="T38" s="67" t="s">
        <v>18</v>
      </c>
      <c r="U38" s="68" t="s">
        <v>19</v>
      </c>
      <c r="V38" s="68" t="s">
        <v>20</v>
      </c>
      <c r="W38" s="68" t="s">
        <v>21</v>
      </c>
      <c r="X38" s="68" t="s">
        <v>22</v>
      </c>
      <c r="Y38" s="68" t="s">
        <v>23</v>
      </c>
    </row>
    <row r="39" spans="15:25" x14ac:dyDescent="0.25">
      <c r="O39" s="69" t="s">
        <v>25</v>
      </c>
      <c r="P39" s="52">
        <f>P22-P7</f>
        <v>-34164.762000000002</v>
      </c>
      <c r="Q39" s="52">
        <f t="shared" ref="Q39:Y48" si="4">Q22-Q7</f>
        <v>-33312.141999999993</v>
      </c>
      <c r="R39" s="52">
        <f t="shared" si="4"/>
        <v>-30376.391000000003</v>
      </c>
      <c r="S39" s="52">
        <f>S22-S7</f>
        <v>-33446.718000000001</v>
      </c>
      <c r="T39" s="52">
        <f>T22-T7</f>
        <v>-30297.57</v>
      </c>
      <c r="U39" s="70">
        <f t="shared" si="4"/>
        <v>-44981.952999999994</v>
      </c>
      <c r="V39" s="70">
        <f t="shared" si="4"/>
        <v>-26244.228000000003</v>
      </c>
      <c r="W39" s="70">
        <f t="shared" si="4"/>
        <v>-41162.103999999999</v>
      </c>
      <c r="X39" s="70">
        <f t="shared" si="4"/>
        <v>-49200.444999999992</v>
      </c>
      <c r="Y39" s="70">
        <f t="shared" si="4"/>
        <v>-32310.724999999999</v>
      </c>
    </row>
    <row r="40" spans="15:25" x14ac:dyDescent="0.25">
      <c r="O40" s="71" t="s">
        <v>27</v>
      </c>
      <c r="P40" s="72">
        <f t="shared" ref="P40:U48" si="5">P23-P8</f>
        <v>-2851.223</v>
      </c>
      <c r="Q40" s="72">
        <f t="shared" si="5"/>
        <v>-3248.6089999999999</v>
      </c>
      <c r="R40" s="72">
        <f t="shared" si="5"/>
        <v>-4142.799</v>
      </c>
      <c r="S40" s="72">
        <f t="shared" si="5"/>
        <v>-3993.9189999999999</v>
      </c>
      <c r="T40" s="72">
        <f t="shared" si="5"/>
        <v>-5914.4549999999999</v>
      </c>
      <c r="U40" s="73">
        <f t="shared" si="5"/>
        <v>-3060.1759999999999</v>
      </c>
      <c r="V40" s="73">
        <f t="shared" si="4"/>
        <v>-1950.9409999999998</v>
      </c>
      <c r="W40" s="73">
        <f t="shared" si="4"/>
        <v>-2283.627</v>
      </c>
      <c r="X40" s="73">
        <f t="shared" si="4"/>
        <v>-921.25800000000004</v>
      </c>
      <c r="Y40" s="73">
        <f t="shared" si="4"/>
        <v>-1707.1789999999999</v>
      </c>
    </row>
    <row r="41" spans="15:25" x14ac:dyDescent="0.25">
      <c r="O41" s="69" t="s">
        <v>29</v>
      </c>
      <c r="P41" s="52">
        <f t="shared" si="5"/>
        <v>950562.18800000008</v>
      </c>
      <c r="Q41" s="52">
        <f>Q24-Q9</f>
        <v>961477.53500000015</v>
      </c>
      <c r="R41" s="52">
        <f t="shared" si="5"/>
        <v>996920.87800000026</v>
      </c>
      <c r="S41" s="52">
        <f t="shared" si="5"/>
        <v>722105.23499999987</v>
      </c>
      <c r="T41" s="52">
        <f t="shared" si="5"/>
        <v>941448.34100000001</v>
      </c>
      <c r="U41" s="70">
        <f t="shared" si="5"/>
        <v>1171444.186</v>
      </c>
      <c r="V41" s="70">
        <f t="shared" si="4"/>
        <v>1266922.5690000001</v>
      </c>
      <c r="W41" s="70">
        <f t="shared" si="4"/>
        <v>1065098.493</v>
      </c>
      <c r="X41" s="70">
        <f t="shared" si="4"/>
        <v>1159484.1609999998</v>
      </c>
      <c r="Y41" s="70">
        <f t="shared" si="4"/>
        <v>1313366.9850000001</v>
      </c>
    </row>
    <row r="42" spans="15:25" x14ac:dyDescent="0.25">
      <c r="O42" s="71" t="s">
        <v>31</v>
      </c>
      <c r="P42" s="72">
        <f t="shared" si="5"/>
        <v>-6035.96</v>
      </c>
      <c r="Q42" s="72">
        <f t="shared" si="5"/>
        <v>-4773.5990000000002</v>
      </c>
      <c r="R42" s="72">
        <f t="shared" si="5"/>
        <v>-8336.0079999999998</v>
      </c>
      <c r="S42" s="72">
        <f t="shared" si="5"/>
        <v>-7813.9100000000008</v>
      </c>
      <c r="T42" s="72">
        <f t="shared" si="5"/>
        <v>-8476.1309999999994</v>
      </c>
      <c r="U42" s="73">
        <f t="shared" si="5"/>
        <v>-4837.3990000000003</v>
      </c>
      <c r="V42" s="73">
        <f t="shared" si="4"/>
        <v>-4274.0519999999997</v>
      </c>
      <c r="W42" s="73">
        <f t="shared" si="4"/>
        <v>-2793.9229999999998</v>
      </c>
      <c r="X42" s="73">
        <f t="shared" si="4"/>
        <v>-2092.8140000000003</v>
      </c>
      <c r="Y42" s="73">
        <f t="shared" si="4"/>
        <v>-2243.8339999999998</v>
      </c>
    </row>
    <row r="43" spans="15:25" x14ac:dyDescent="0.25">
      <c r="O43" s="69" t="s">
        <v>33</v>
      </c>
      <c r="P43" s="52">
        <f t="shared" si="5"/>
        <v>1472.2270000000001</v>
      </c>
      <c r="Q43" s="52">
        <f t="shared" si="5"/>
        <v>-259.86099999999988</v>
      </c>
      <c r="R43" s="52">
        <f t="shared" si="5"/>
        <v>3577.7440000000001</v>
      </c>
      <c r="S43" s="52">
        <f t="shared" si="5"/>
        <v>502.28200000000015</v>
      </c>
      <c r="T43" s="52">
        <f t="shared" si="5"/>
        <v>2331.1080000000002</v>
      </c>
      <c r="U43" s="70">
        <f t="shared" si="5"/>
        <v>-2335.8340000000003</v>
      </c>
      <c r="V43" s="70">
        <f t="shared" si="4"/>
        <v>-911.51199999999994</v>
      </c>
      <c r="W43" s="70">
        <f t="shared" si="4"/>
        <v>1417.989</v>
      </c>
      <c r="X43" s="70">
        <f t="shared" si="4"/>
        <v>1298.806</v>
      </c>
      <c r="Y43" s="70">
        <f t="shared" si="4"/>
        <v>887.32299999999998</v>
      </c>
    </row>
    <row r="44" spans="15:25" x14ac:dyDescent="0.25">
      <c r="O44" s="71" t="s">
        <v>35</v>
      </c>
      <c r="P44" s="72">
        <f t="shared" si="5"/>
        <v>-32.07099999999997</v>
      </c>
      <c r="Q44" s="72">
        <f t="shared" si="5"/>
        <v>1654.385</v>
      </c>
      <c r="R44" s="72">
        <f t="shared" si="5"/>
        <v>637.98599999999999</v>
      </c>
      <c r="S44" s="72">
        <f t="shared" si="5"/>
        <v>-280.7</v>
      </c>
      <c r="T44" s="72">
        <f t="shared" si="5"/>
        <v>-15.295999999999992</v>
      </c>
      <c r="U44" s="73">
        <f t="shared" si="5"/>
        <v>9.7649999999999864</v>
      </c>
      <c r="V44" s="73">
        <f t="shared" si="4"/>
        <v>589.00900000000001</v>
      </c>
      <c r="W44" s="73">
        <f t="shared" si="4"/>
        <v>-279.92099999999999</v>
      </c>
      <c r="X44" s="73">
        <f t="shared" si="4"/>
        <v>657.28899999999999</v>
      </c>
      <c r="Y44" s="73">
        <f t="shared" si="4"/>
        <v>-412.52100000000002</v>
      </c>
    </row>
    <row r="45" spans="15:25" x14ac:dyDescent="0.25">
      <c r="O45" s="69" t="s">
        <v>37</v>
      </c>
      <c r="P45" s="52">
        <f t="shared" si="5"/>
        <v>-209.49199999999999</v>
      </c>
      <c r="Q45" s="52">
        <f t="shared" si="5"/>
        <v>31.956000000000003</v>
      </c>
      <c r="R45" s="52">
        <f t="shared" si="5"/>
        <v>-29.792000000000002</v>
      </c>
      <c r="S45" s="52">
        <f t="shared" si="5"/>
        <v>-307.51800000000003</v>
      </c>
      <c r="T45" s="52">
        <f t="shared" si="5"/>
        <v>33.503</v>
      </c>
      <c r="U45" s="70">
        <f t="shared" si="5"/>
        <v>-602.30500000000006</v>
      </c>
      <c r="V45" s="70">
        <f t="shared" si="4"/>
        <v>-761.0379999999999</v>
      </c>
      <c r="W45" s="70">
        <f t="shared" si="4"/>
        <v>-620.27499999999998</v>
      </c>
      <c r="X45" s="70">
        <f t="shared" si="4"/>
        <v>41.757000000000005</v>
      </c>
      <c r="Y45" s="70">
        <f t="shared" si="4"/>
        <v>964.36500000000001</v>
      </c>
    </row>
    <row r="46" spans="15:25" x14ac:dyDescent="0.25">
      <c r="O46" s="71" t="s">
        <v>39</v>
      </c>
      <c r="P46" s="72">
        <f t="shared" si="5"/>
        <v>0</v>
      </c>
      <c r="Q46" s="72">
        <f t="shared" si="5"/>
        <v>0</v>
      </c>
      <c r="R46" s="72">
        <f t="shared" si="5"/>
        <v>0</v>
      </c>
      <c r="S46" s="72">
        <f t="shared" si="5"/>
        <v>-0.14399999999999999</v>
      </c>
      <c r="T46" s="72">
        <f t="shared" si="5"/>
        <v>-0.24</v>
      </c>
      <c r="U46" s="73">
        <f t="shared" si="5"/>
        <v>0</v>
      </c>
      <c r="V46" s="73">
        <f t="shared" si="4"/>
        <v>0</v>
      </c>
      <c r="W46" s="73">
        <f t="shared" si="4"/>
        <v>0</v>
      </c>
      <c r="X46" s="73">
        <f t="shared" si="4"/>
        <v>0</v>
      </c>
      <c r="Y46" s="73">
        <f t="shared" si="4"/>
        <v>0</v>
      </c>
    </row>
    <row r="47" spans="15:25" x14ac:dyDescent="0.25">
      <c r="O47" s="69" t="s">
        <v>41</v>
      </c>
      <c r="P47" s="52">
        <f t="shared" si="5"/>
        <v>-5090.3279999999995</v>
      </c>
      <c r="Q47" s="52">
        <f t="shared" si="5"/>
        <v>-22977.008999999998</v>
      </c>
      <c r="R47" s="52">
        <f t="shared" si="5"/>
        <v>-20027.68</v>
      </c>
      <c r="S47" s="52">
        <f t="shared" si="5"/>
        <v>-10570.045</v>
      </c>
      <c r="T47" s="52">
        <f t="shared" si="5"/>
        <v>-14637.199999999999</v>
      </c>
      <c r="U47" s="70">
        <f t="shared" si="5"/>
        <v>-14337.615</v>
      </c>
      <c r="V47" s="70">
        <f t="shared" si="4"/>
        <v>-13929.033000000001</v>
      </c>
      <c r="W47" s="70">
        <f t="shared" si="4"/>
        <v>-12787.53</v>
      </c>
      <c r="X47" s="70">
        <f>X30-X15</f>
        <v>-14445.546</v>
      </c>
      <c r="Y47" s="70">
        <f t="shared" si="4"/>
        <v>-13993.1</v>
      </c>
    </row>
    <row r="48" spans="15:25" x14ac:dyDescent="0.25">
      <c r="O48" s="74" t="s">
        <v>42</v>
      </c>
      <c r="P48" s="75">
        <f t="shared" si="5"/>
        <v>903650.57899999991</v>
      </c>
      <c r="Q48" s="75">
        <f t="shared" si="5"/>
        <v>898592.65599999973</v>
      </c>
      <c r="R48" s="75">
        <f t="shared" si="5"/>
        <v>938223.93799999985</v>
      </c>
      <c r="S48" s="75">
        <f t="shared" si="5"/>
        <v>666194.56300000008</v>
      </c>
      <c r="T48" s="75">
        <f t="shared" si="5"/>
        <v>884472.05999999982</v>
      </c>
      <c r="U48" s="76">
        <f t="shared" si="5"/>
        <v>1101298.6690000002</v>
      </c>
      <c r="V48" s="76">
        <f t="shared" si="4"/>
        <v>1219440.774</v>
      </c>
      <c r="W48" s="76">
        <f t="shared" si="4"/>
        <v>1006589.102</v>
      </c>
      <c r="X48" s="76">
        <f>X31-X16</f>
        <v>1094821.9500000002</v>
      </c>
      <c r="Y48" s="76">
        <f t="shared" si="4"/>
        <v>1264551.3139999998</v>
      </c>
    </row>
    <row r="52" spans="15:15" x14ac:dyDescent="0.25">
      <c r="O52" s="77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F6CB-4AA6-4BEB-8E24-86A174077E24}">
  <sheetPr>
    <tabColor rgb="FF7030A0"/>
  </sheetPr>
  <dimension ref="A2:U83"/>
  <sheetViews>
    <sheetView showGridLines="0" topLeftCell="A52" zoomScaleNormal="100" workbookViewId="0">
      <selection activeCell="U49" sqref="U49"/>
    </sheetView>
  </sheetViews>
  <sheetFormatPr defaultRowHeight="15" x14ac:dyDescent="0.25"/>
  <cols>
    <col min="1" max="1" width="36.5703125" bestFit="1" customWidth="1"/>
    <col min="2" max="4" width="15.140625" bestFit="1" customWidth="1"/>
    <col min="5" max="5" width="19.140625" customWidth="1"/>
    <col min="6" max="10" width="15.140625" bestFit="1" customWidth="1"/>
    <col min="11" max="11" width="15" customWidth="1"/>
    <col min="12" max="12" width="14.85546875" bestFit="1" customWidth="1"/>
    <col min="13" max="13" width="14.5703125" bestFit="1" customWidth="1"/>
    <col min="14" max="14" width="14.5703125" customWidth="1"/>
    <col min="15" max="15" width="11" customWidth="1"/>
  </cols>
  <sheetData>
    <row r="2" spans="1:14" ht="15.75" thickBot="1" x14ac:dyDescent="0.3">
      <c r="A2" s="1" t="s">
        <v>50</v>
      </c>
      <c r="B2" s="22"/>
      <c r="C2" s="22"/>
      <c r="D2" s="22"/>
      <c r="E2" s="22"/>
      <c r="F2" s="22"/>
      <c r="G2" s="22"/>
    </row>
    <row r="3" spans="1:14" ht="15.75" thickBot="1" x14ac:dyDescent="0.3">
      <c r="A3" s="158" t="s">
        <v>51</v>
      </c>
      <c r="B3" s="78" t="s">
        <v>52</v>
      </c>
      <c r="C3" s="78" t="s">
        <v>53</v>
      </c>
      <c r="D3" s="78" t="s">
        <v>54</v>
      </c>
      <c r="E3" s="78" t="s">
        <v>55</v>
      </c>
      <c r="F3" s="78" t="s">
        <v>56</v>
      </c>
      <c r="G3" s="78" t="s">
        <v>57</v>
      </c>
      <c r="H3" s="78" t="s">
        <v>58</v>
      </c>
      <c r="I3" s="78" t="s">
        <v>59</v>
      </c>
      <c r="J3" s="78" t="s">
        <v>60</v>
      </c>
      <c r="K3" s="78" t="s">
        <v>61</v>
      </c>
      <c r="L3" s="78" t="s">
        <v>62</v>
      </c>
      <c r="M3" s="78" t="s">
        <v>63</v>
      </c>
      <c r="N3" s="78" t="s">
        <v>64</v>
      </c>
    </row>
    <row r="4" spans="1:14" ht="15.75" thickBot="1" x14ac:dyDescent="0.3">
      <c r="A4" s="159"/>
      <c r="B4" s="79" t="s">
        <v>65</v>
      </c>
      <c r="C4" s="79" t="s">
        <v>65</v>
      </c>
      <c r="D4" s="79" t="s">
        <v>65</v>
      </c>
      <c r="E4" s="79" t="s">
        <v>65</v>
      </c>
      <c r="F4" s="79" t="s">
        <v>65</v>
      </c>
      <c r="G4" s="79" t="s">
        <v>65</v>
      </c>
      <c r="H4" s="79" t="s">
        <v>65</v>
      </c>
      <c r="I4" s="79" t="s">
        <v>65</v>
      </c>
      <c r="J4" s="79" t="s">
        <v>65</v>
      </c>
      <c r="K4" s="79" t="s">
        <v>65</v>
      </c>
      <c r="L4" s="79" t="s">
        <v>65</v>
      </c>
      <c r="M4" s="79" t="s">
        <v>65</v>
      </c>
      <c r="N4" s="79" t="s">
        <v>65</v>
      </c>
    </row>
    <row r="5" spans="1:14" x14ac:dyDescent="0.25">
      <c r="A5" s="80" t="s">
        <v>66</v>
      </c>
      <c r="B5" s="22">
        <v>8337908232</v>
      </c>
      <c r="C5" s="22">
        <v>8957752942</v>
      </c>
      <c r="D5" s="22">
        <v>8402478278</v>
      </c>
      <c r="E5" s="22">
        <v>9710586884</v>
      </c>
      <c r="F5" s="22">
        <v>10451006294</v>
      </c>
      <c r="G5" s="22">
        <v>11996333858</v>
      </c>
      <c r="H5" s="22">
        <v>11614357184</v>
      </c>
      <c r="I5" s="22">
        <v>11296467863</v>
      </c>
      <c r="J5" s="22">
        <v>12525084939</v>
      </c>
      <c r="K5" s="22">
        <v>13842655595</v>
      </c>
      <c r="L5" s="22">
        <v>11427548910</v>
      </c>
      <c r="M5" s="22">
        <v>11433039708</v>
      </c>
      <c r="N5" s="22">
        <v>11723336928</v>
      </c>
    </row>
    <row r="6" spans="1:14" x14ac:dyDescent="0.25">
      <c r="A6" s="80" t="s">
        <v>67</v>
      </c>
      <c r="B6" s="22">
        <v>81804174</v>
      </c>
      <c r="C6" s="22">
        <v>85499315</v>
      </c>
      <c r="D6" s="22">
        <v>88904510</v>
      </c>
      <c r="E6" s="22">
        <v>97031558</v>
      </c>
      <c r="F6" s="22">
        <v>134863317</v>
      </c>
      <c r="G6" s="22">
        <v>135750625</v>
      </c>
      <c r="H6" s="22">
        <v>103886573</v>
      </c>
      <c r="I6" s="22">
        <v>117601484</v>
      </c>
      <c r="J6" s="22">
        <v>142221723</v>
      </c>
      <c r="K6" s="22">
        <v>111650810</v>
      </c>
      <c r="L6" s="22">
        <v>106229281</v>
      </c>
      <c r="M6" s="22">
        <v>110614880</v>
      </c>
      <c r="N6" s="22">
        <v>136854863</v>
      </c>
    </row>
    <row r="7" spans="1:14" x14ac:dyDescent="0.25">
      <c r="A7" s="80" t="s">
        <v>68</v>
      </c>
      <c r="B7" s="22">
        <v>35139866864</v>
      </c>
      <c r="C7" s="22">
        <v>37860993684</v>
      </c>
      <c r="D7" s="22">
        <v>36613448516</v>
      </c>
      <c r="E7" s="22">
        <v>41360279700</v>
      </c>
      <c r="F7" s="22">
        <v>46453285107</v>
      </c>
      <c r="G7" s="22">
        <v>47998068534</v>
      </c>
      <c r="H7" s="22">
        <v>45937299517</v>
      </c>
      <c r="I7" s="22">
        <v>44593586464</v>
      </c>
      <c r="J7" s="22">
        <v>45883645007</v>
      </c>
      <c r="K7" s="22">
        <v>45052172246</v>
      </c>
      <c r="L7" s="22">
        <v>40243252602</v>
      </c>
      <c r="M7" s="22">
        <v>42686644414</v>
      </c>
      <c r="N7" s="22">
        <v>43268537492</v>
      </c>
    </row>
    <row r="8" spans="1:14" x14ac:dyDescent="0.25">
      <c r="A8" s="80" t="s">
        <v>69</v>
      </c>
      <c r="B8" s="22">
        <v>2066519137</v>
      </c>
      <c r="C8" s="22">
        <v>2635316619</v>
      </c>
      <c r="D8" s="22">
        <v>2789235149</v>
      </c>
      <c r="E8" s="22">
        <v>4995825586</v>
      </c>
      <c r="F8" s="22">
        <v>3696898797</v>
      </c>
      <c r="G8" s="22">
        <v>4492900773</v>
      </c>
      <c r="H8" s="22">
        <v>4256889098</v>
      </c>
      <c r="I8" s="22">
        <v>4525635944</v>
      </c>
      <c r="J8" s="22">
        <v>4027773127</v>
      </c>
      <c r="K8" s="22">
        <v>3722787497</v>
      </c>
      <c r="L8" s="22">
        <v>3535950230</v>
      </c>
      <c r="M8" s="22">
        <v>3321173192</v>
      </c>
      <c r="N8" s="22">
        <v>2907626388</v>
      </c>
    </row>
    <row r="9" spans="1:14" x14ac:dyDescent="0.25">
      <c r="A9" s="80" t="s">
        <v>70</v>
      </c>
      <c r="B9" s="22">
        <v>1831364190</v>
      </c>
      <c r="C9" s="22">
        <v>2051573818</v>
      </c>
      <c r="D9" s="22">
        <v>2089871569</v>
      </c>
      <c r="E9" s="22">
        <v>2283026119</v>
      </c>
      <c r="F9" s="22">
        <v>2480694633</v>
      </c>
      <c r="G9" s="22">
        <v>2716446199</v>
      </c>
      <c r="H9" s="22">
        <v>2595193506</v>
      </c>
      <c r="I9" s="22">
        <v>2635626300</v>
      </c>
      <c r="J9" s="22">
        <v>2810245004</v>
      </c>
      <c r="K9" s="22">
        <v>2569664870</v>
      </c>
      <c r="L9" s="22">
        <v>2438279253</v>
      </c>
      <c r="M9" s="22">
        <v>2650356075</v>
      </c>
      <c r="N9" s="22">
        <v>2713176178</v>
      </c>
    </row>
    <row r="10" spans="1:14" x14ac:dyDescent="0.25">
      <c r="A10" s="80" t="s">
        <v>71</v>
      </c>
      <c r="B10" s="22">
        <v>12172387753</v>
      </c>
      <c r="C10" s="22">
        <v>13435663795</v>
      </c>
      <c r="D10" s="22">
        <v>13081522636</v>
      </c>
      <c r="E10" s="22">
        <v>14812318732</v>
      </c>
      <c r="F10" s="22">
        <v>17224763939</v>
      </c>
      <c r="G10" s="22">
        <v>18488040720</v>
      </c>
      <c r="H10" s="22">
        <v>17471184707</v>
      </c>
      <c r="I10" s="22">
        <v>18167093458</v>
      </c>
      <c r="J10" s="22">
        <v>17289119256</v>
      </c>
      <c r="K10" s="22">
        <v>16080062086</v>
      </c>
      <c r="L10" s="22">
        <v>14603048356</v>
      </c>
      <c r="M10" s="22">
        <v>14928579001</v>
      </c>
      <c r="N10" s="22">
        <v>15290827087</v>
      </c>
    </row>
    <row r="11" spans="1:14" x14ac:dyDescent="0.25">
      <c r="A11" s="80" t="s">
        <v>72</v>
      </c>
      <c r="B11" s="22">
        <v>2016242991</v>
      </c>
      <c r="C11" s="22">
        <v>2393713536</v>
      </c>
      <c r="D11" s="22">
        <v>2461618603</v>
      </c>
      <c r="E11" s="22">
        <v>2523491958</v>
      </c>
      <c r="F11" s="22">
        <v>2947307765</v>
      </c>
      <c r="G11" s="22">
        <v>3316997632</v>
      </c>
      <c r="H11" s="22">
        <v>2742685764</v>
      </c>
      <c r="I11" s="22">
        <v>3006559903</v>
      </c>
      <c r="J11" s="22">
        <v>2744577220</v>
      </c>
      <c r="K11" s="22">
        <v>3014996822</v>
      </c>
      <c r="L11" s="22">
        <v>2570581498</v>
      </c>
      <c r="M11" s="22">
        <v>2664647845</v>
      </c>
      <c r="N11" s="22">
        <v>2577397820</v>
      </c>
    </row>
    <row r="12" spans="1:14" x14ac:dyDescent="0.25">
      <c r="A12" s="80" t="s">
        <v>73</v>
      </c>
      <c r="B12" s="22">
        <v>9967738015</v>
      </c>
      <c r="C12" s="22">
        <v>10702631588</v>
      </c>
      <c r="D12" s="22">
        <v>10461480212</v>
      </c>
      <c r="E12" s="22">
        <v>11905005200</v>
      </c>
      <c r="F12" s="22">
        <v>12967527329</v>
      </c>
      <c r="G12" s="22">
        <v>13537230565</v>
      </c>
      <c r="H12" s="22">
        <v>12839716950</v>
      </c>
      <c r="I12" s="22">
        <v>13274293717</v>
      </c>
      <c r="J12" s="22">
        <v>13116958527</v>
      </c>
      <c r="K12" s="22">
        <v>13142138799</v>
      </c>
      <c r="L12" s="22">
        <v>11313545605</v>
      </c>
      <c r="M12" s="22">
        <v>12319405902</v>
      </c>
      <c r="N12" s="22">
        <v>12054128201</v>
      </c>
    </row>
    <row r="13" spans="1:14" x14ac:dyDescent="0.25">
      <c r="A13" s="80" t="s">
        <v>74</v>
      </c>
      <c r="B13" s="22">
        <v>6976511838</v>
      </c>
      <c r="C13" s="22">
        <v>7692706335</v>
      </c>
      <c r="D13" s="22">
        <v>7585455779</v>
      </c>
      <c r="E13" s="22">
        <v>7588432897</v>
      </c>
      <c r="F13" s="22">
        <v>9070177376</v>
      </c>
      <c r="G13" s="22">
        <v>9668159806</v>
      </c>
      <c r="H13" s="22">
        <v>10688256643</v>
      </c>
      <c r="I13" s="22">
        <v>10641329205</v>
      </c>
      <c r="J13" s="22">
        <v>10977671390</v>
      </c>
      <c r="K13" s="22">
        <v>9602512601</v>
      </c>
      <c r="L13" s="22">
        <v>9257769335</v>
      </c>
      <c r="M13" s="22">
        <v>9863532104</v>
      </c>
      <c r="N13" s="22">
        <v>10588172098</v>
      </c>
    </row>
    <row r="14" spans="1:14" x14ac:dyDescent="0.25">
      <c r="A14" s="80" t="s">
        <v>75</v>
      </c>
      <c r="B14" s="22">
        <v>785825760</v>
      </c>
      <c r="C14" s="22">
        <v>854530175</v>
      </c>
      <c r="D14" s="22">
        <v>836415142</v>
      </c>
      <c r="E14" s="22">
        <v>1036307951</v>
      </c>
      <c r="F14" s="22">
        <v>1148963941</v>
      </c>
      <c r="G14" s="22">
        <v>1256894415</v>
      </c>
      <c r="H14" s="22">
        <v>1108079804</v>
      </c>
      <c r="I14" s="22">
        <v>1030291784</v>
      </c>
      <c r="J14" s="22">
        <v>1156086476</v>
      </c>
      <c r="K14" s="22">
        <v>1145445935</v>
      </c>
      <c r="L14" s="22">
        <v>1035264758</v>
      </c>
      <c r="M14" s="22">
        <v>1107600342</v>
      </c>
      <c r="N14" s="22">
        <v>1082974006</v>
      </c>
    </row>
    <row r="15" spans="1:14" x14ac:dyDescent="0.25">
      <c r="A15" s="80" t="s">
        <v>76</v>
      </c>
      <c r="B15" s="22">
        <v>1683970651</v>
      </c>
      <c r="C15" s="22">
        <v>2129353077</v>
      </c>
      <c r="D15" s="22">
        <v>2109048119</v>
      </c>
      <c r="E15" s="22">
        <v>2055448088</v>
      </c>
      <c r="F15" s="22">
        <v>2720095501</v>
      </c>
      <c r="G15" s="22">
        <v>4142417246</v>
      </c>
      <c r="H15" s="22">
        <v>3294778332</v>
      </c>
      <c r="I15" s="22">
        <v>3511744433</v>
      </c>
      <c r="J15" s="22">
        <v>4042794048</v>
      </c>
      <c r="K15" s="22">
        <v>2293680715</v>
      </c>
      <c r="L15" s="22">
        <v>2562021374</v>
      </c>
      <c r="M15" s="22">
        <v>2430870541</v>
      </c>
      <c r="N15" s="22">
        <v>2152364628</v>
      </c>
    </row>
    <row r="16" spans="1:14" x14ac:dyDescent="0.25">
      <c r="A16" s="80" t="s">
        <v>77</v>
      </c>
      <c r="B16" s="22">
        <v>9385054301</v>
      </c>
      <c r="C16" s="22">
        <v>8915462138</v>
      </c>
      <c r="D16" s="22">
        <v>8919993320</v>
      </c>
      <c r="E16" s="22">
        <v>9324610832</v>
      </c>
      <c r="F16" s="22">
        <v>10699632416</v>
      </c>
      <c r="G16" s="22">
        <v>13909107967</v>
      </c>
      <c r="H16" s="22">
        <v>13246497259</v>
      </c>
      <c r="I16" s="22">
        <v>11999490192</v>
      </c>
      <c r="J16" s="22">
        <v>10714252148</v>
      </c>
      <c r="K16" s="22">
        <v>10670497603</v>
      </c>
      <c r="L16" s="22">
        <v>9807472549</v>
      </c>
      <c r="M16" s="22">
        <v>12236208224</v>
      </c>
      <c r="N16" s="22">
        <v>11395508019</v>
      </c>
    </row>
    <row r="17" spans="1:21" x14ac:dyDescent="0.25">
      <c r="A17" s="80" t="s">
        <v>78</v>
      </c>
      <c r="B17" s="81">
        <v>1180087584</v>
      </c>
      <c r="C17" s="22">
        <v>1276163241</v>
      </c>
      <c r="D17" s="22">
        <v>1134407178</v>
      </c>
      <c r="E17" s="22">
        <v>1187267554</v>
      </c>
      <c r="F17" s="22">
        <v>1343020053</v>
      </c>
      <c r="G17" s="22">
        <v>1380338439</v>
      </c>
      <c r="H17" s="22">
        <v>1388450760</v>
      </c>
      <c r="I17" s="22">
        <v>1363182521</v>
      </c>
      <c r="J17" s="22">
        <v>1338278656</v>
      </c>
      <c r="K17" s="22">
        <v>1453137280</v>
      </c>
      <c r="L17" s="22">
        <v>1402233926</v>
      </c>
      <c r="M17" s="22">
        <v>1450661238</v>
      </c>
      <c r="N17" s="22">
        <v>1476831963</v>
      </c>
    </row>
    <row r="18" spans="1:21" x14ac:dyDescent="0.25">
      <c r="A18" s="80" t="s">
        <v>79</v>
      </c>
      <c r="B18" s="22">
        <v>191801402</v>
      </c>
      <c r="C18" s="22">
        <v>196931230</v>
      </c>
      <c r="D18" s="22">
        <v>196779391</v>
      </c>
      <c r="E18" s="22">
        <v>200406750</v>
      </c>
      <c r="F18" s="22">
        <v>192924055</v>
      </c>
      <c r="G18" s="22">
        <v>233470669</v>
      </c>
      <c r="H18" s="22">
        <v>244099592</v>
      </c>
      <c r="I18" s="22">
        <v>259844334</v>
      </c>
      <c r="J18" s="22">
        <v>318642993</v>
      </c>
      <c r="K18" s="22">
        <v>210914500</v>
      </c>
      <c r="L18" s="22">
        <v>189767387</v>
      </c>
      <c r="M18" s="22">
        <v>264928248</v>
      </c>
      <c r="N18" s="22">
        <v>245154896</v>
      </c>
    </row>
    <row r="19" spans="1:21" x14ac:dyDescent="0.25">
      <c r="A19" s="80" t="s">
        <v>80</v>
      </c>
      <c r="B19" s="22">
        <v>3790547273</v>
      </c>
      <c r="C19" s="22">
        <v>3922182301</v>
      </c>
      <c r="D19" s="22">
        <v>4169208155</v>
      </c>
      <c r="E19" s="22">
        <v>4503098292</v>
      </c>
      <c r="F19" s="22">
        <v>5403529000</v>
      </c>
      <c r="G19" s="22">
        <v>5634706710</v>
      </c>
      <c r="H19" s="22">
        <v>5111211448</v>
      </c>
      <c r="I19" s="22">
        <v>6251709360</v>
      </c>
      <c r="J19" s="22">
        <v>5358948017</v>
      </c>
      <c r="K19" s="22">
        <v>6125503438</v>
      </c>
      <c r="L19" s="22">
        <v>5850541766</v>
      </c>
      <c r="M19" s="22">
        <v>6481055668</v>
      </c>
      <c r="N19" s="22">
        <v>5861981996</v>
      </c>
    </row>
    <row r="20" spans="1:21" x14ac:dyDescent="0.25">
      <c r="A20" s="80" t="s">
        <v>81</v>
      </c>
      <c r="B20" s="22">
        <v>2298356110</v>
      </c>
      <c r="C20" s="22">
        <v>2488702789</v>
      </c>
      <c r="D20" s="22">
        <v>2639749237</v>
      </c>
      <c r="E20" s="22">
        <v>2853513839</v>
      </c>
      <c r="F20" s="22">
        <v>3026025761</v>
      </c>
      <c r="G20" s="22">
        <v>3079889875</v>
      </c>
      <c r="H20" s="22">
        <v>3083707669</v>
      </c>
      <c r="I20" s="22">
        <v>3338192331</v>
      </c>
      <c r="J20" s="22">
        <v>2972051757</v>
      </c>
      <c r="K20" s="22">
        <v>2891294852</v>
      </c>
      <c r="L20" s="22">
        <v>2913951463</v>
      </c>
      <c r="M20" s="22">
        <v>2868695154</v>
      </c>
      <c r="N20" s="22">
        <v>2681312312</v>
      </c>
    </row>
    <row r="21" spans="1:21" x14ac:dyDescent="0.25">
      <c r="A21" s="80" t="s">
        <v>82</v>
      </c>
      <c r="B21" s="22">
        <v>530231257</v>
      </c>
      <c r="C21" s="22">
        <v>451933703</v>
      </c>
      <c r="D21" s="22">
        <v>367969093</v>
      </c>
      <c r="E21" s="22">
        <v>514838316</v>
      </c>
      <c r="F21" s="22">
        <v>486881657</v>
      </c>
      <c r="G21" s="22">
        <v>412436318</v>
      </c>
      <c r="H21" s="22">
        <v>489005083</v>
      </c>
      <c r="I21" s="22">
        <v>374448619</v>
      </c>
      <c r="J21" s="22">
        <v>357893546</v>
      </c>
      <c r="K21" s="22">
        <v>395028845</v>
      </c>
      <c r="L21" s="22">
        <v>256647624</v>
      </c>
      <c r="M21" s="22">
        <v>318088481</v>
      </c>
      <c r="N21" s="22">
        <v>222720846</v>
      </c>
    </row>
    <row r="22" spans="1:21" x14ac:dyDescent="0.25">
      <c r="A22" s="80" t="s">
        <v>83</v>
      </c>
      <c r="B22" s="22">
        <v>192703441</v>
      </c>
      <c r="C22" s="22">
        <v>240563543</v>
      </c>
      <c r="D22" s="22">
        <v>224744493</v>
      </c>
      <c r="E22" s="22">
        <v>245106785</v>
      </c>
      <c r="F22" s="22">
        <v>271699357</v>
      </c>
      <c r="G22" s="22">
        <v>282660292</v>
      </c>
      <c r="H22" s="22">
        <v>275737358</v>
      </c>
      <c r="I22" s="22">
        <v>305839665</v>
      </c>
      <c r="J22" s="22">
        <v>282090362</v>
      </c>
      <c r="K22" s="22">
        <v>270394763</v>
      </c>
      <c r="L22" s="22">
        <v>263183690</v>
      </c>
      <c r="M22" s="22">
        <v>261455298</v>
      </c>
      <c r="N22" s="22">
        <v>292546564</v>
      </c>
    </row>
    <row r="23" spans="1:21" x14ac:dyDescent="0.25">
      <c r="A23" s="80" t="s">
        <v>84</v>
      </c>
      <c r="B23" s="22">
        <v>3482352127</v>
      </c>
      <c r="C23" s="22">
        <v>4001454597</v>
      </c>
      <c r="D23" s="22">
        <v>4355346217</v>
      </c>
      <c r="E23" s="22">
        <v>5196489673</v>
      </c>
      <c r="F23" s="22">
        <v>5508541119</v>
      </c>
      <c r="G23" s="22">
        <v>5829668020</v>
      </c>
      <c r="H23" s="22">
        <v>5385138414</v>
      </c>
      <c r="I23" s="22">
        <v>6069060222</v>
      </c>
      <c r="J23" s="22">
        <v>5142881405</v>
      </c>
      <c r="K23" s="22">
        <v>5307709367</v>
      </c>
      <c r="L23" s="22">
        <v>5645153232</v>
      </c>
      <c r="M23" s="22">
        <v>5401651634</v>
      </c>
      <c r="N23" s="22">
        <v>4367792389</v>
      </c>
    </row>
    <row r="24" spans="1:21" x14ac:dyDescent="0.25">
      <c r="A24" s="80" t="s">
        <v>85</v>
      </c>
      <c r="B24" s="22">
        <v>1538200008</v>
      </c>
      <c r="C24" s="22">
        <v>1815484676</v>
      </c>
      <c r="D24" s="22">
        <v>1896200191</v>
      </c>
      <c r="E24" s="22">
        <v>2405320388</v>
      </c>
      <c r="F24" s="22">
        <v>2514972253</v>
      </c>
      <c r="G24" s="22">
        <v>3191926806</v>
      </c>
      <c r="H24" s="22">
        <v>3430425536</v>
      </c>
      <c r="I24" s="22">
        <v>3177844938</v>
      </c>
      <c r="J24" s="22">
        <v>2692063875</v>
      </c>
      <c r="K24" s="22">
        <v>2035210861</v>
      </c>
      <c r="L24" s="22">
        <v>2411993240</v>
      </c>
      <c r="M24" s="22">
        <v>2549975270</v>
      </c>
      <c r="N24" s="22">
        <v>2501882752</v>
      </c>
    </row>
    <row r="25" spans="1:21" x14ac:dyDescent="0.25">
      <c r="A25" s="80" t="s">
        <v>86</v>
      </c>
      <c r="B25" s="22">
        <v>4202153181</v>
      </c>
      <c r="C25" s="22">
        <v>5072974117</v>
      </c>
      <c r="D25" s="22">
        <v>7280995525</v>
      </c>
      <c r="E25" s="22">
        <v>12900896363</v>
      </c>
      <c r="F25" s="22">
        <v>16247516649</v>
      </c>
      <c r="G25" s="22">
        <v>17614605539</v>
      </c>
      <c r="H25" s="22">
        <v>26181682260</v>
      </c>
      <c r="I25" s="22">
        <v>18512728666</v>
      </c>
      <c r="J25" s="22">
        <v>14446860081</v>
      </c>
      <c r="K25" s="22">
        <v>11419508604</v>
      </c>
      <c r="L25" s="22">
        <v>8833619769</v>
      </c>
      <c r="M25" s="22">
        <v>10117136943</v>
      </c>
      <c r="N25" s="22">
        <v>8806797433</v>
      </c>
    </row>
    <row r="26" spans="1:21" x14ac:dyDescent="0.25">
      <c r="A26" s="80"/>
      <c r="B26" s="82">
        <f>SUM(B5:B25)</f>
        <v>107851626289</v>
      </c>
      <c r="C26" s="82">
        <f t="shared" ref="C26:H26" si="0">SUM(C5:C25)</f>
        <v>117181587219</v>
      </c>
      <c r="D26" s="82">
        <f t="shared" si="0"/>
        <v>117704871313</v>
      </c>
      <c r="E26" s="82">
        <f t="shared" si="0"/>
        <v>137699303465</v>
      </c>
      <c r="F26" s="82">
        <f t="shared" si="0"/>
        <v>154990326319</v>
      </c>
      <c r="G26" s="82">
        <f t="shared" si="0"/>
        <v>169318051008</v>
      </c>
      <c r="H26" s="82">
        <f t="shared" si="0"/>
        <v>171488283457</v>
      </c>
      <c r="I26" s="82">
        <f>SUM(I5:I25)</f>
        <v>164452571403</v>
      </c>
      <c r="J26" s="82">
        <f>SUM(J5:J25)</f>
        <v>158340139557</v>
      </c>
      <c r="K26" s="82">
        <f t="shared" ref="K26:N26" si="1">SUM(K5:K25)</f>
        <v>151356968089</v>
      </c>
      <c r="L26" s="82">
        <f t="shared" si="1"/>
        <v>136668055848</v>
      </c>
      <c r="M26" s="82">
        <f t="shared" si="1"/>
        <v>145466320162</v>
      </c>
      <c r="N26" s="82">
        <f t="shared" si="1"/>
        <v>142347924859</v>
      </c>
    </row>
    <row r="27" spans="1:21" ht="15.75" thickBot="1" x14ac:dyDescent="0.3">
      <c r="A27" s="8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21" ht="15.75" thickBot="1" x14ac:dyDescent="0.3">
      <c r="A28" s="83"/>
      <c r="B28" s="83"/>
      <c r="C28" s="83"/>
      <c r="D28" s="83"/>
      <c r="E28" s="83"/>
      <c r="F28" s="83"/>
    </row>
    <row r="29" spans="1:21" ht="20.25" thickBot="1" x14ac:dyDescent="0.3">
      <c r="A29" s="158" t="s">
        <v>51</v>
      </c>
      <c r="B29" s="78" t="s">
        <v>87</v>
      </c>
      <c r="C29" s="78" t="s">
        <v>88</v>
      </c>
      <c r="D29" s="78" t="s">
        <v>89</v>
      </c>
      <c r="E29" s="78" t="s">
        <v>90</v>
      </c>
      <c r="F29" s="78" t="s">
        <v>91</v>
      </c>
      <c r="G29" s="78" t="s">
        <v>92</v>
      </c>
      <c r="H29" s="78" t="s">
        <v>93</v>
      </c>
      <c r="I29" s="78" t="s">
        <v>94</v>
      </c>
      <c r="J29" s="78" t="s">
        <v>95</v>
      </c>
      <c r="K29" s="78" t="s">
        <v>96</v>
      </c>
      <c r="L29" s="78" t="s">
        <v>97</v>
      </c>
      <c r="M29" s="78" t="s">
        <v>98</v>
      </c>
      <c r="N29" s="78" t="s">
        <v>99</v>
      </c>
    </row>
    <row r="30" spans="1:21" ht="15.75" thickBot="1" x14ac:dyDescent="0.3">
      <c r="A30" s="159"/>
      <c r="B30" s="79" t="s">
        <v>65</v>
      </c>
      <c r="C30" s="79" t="s">
        <v>65</v>
      </c>
      <c r="D30" s="79" t="s">
        <v>65</v>
      </c>
      <c r="E30" s="79" t="s">
        <v>65</v>
      </c>
      <c r="F30" s="79" t="s">
        <v>65</v>
      </c>
      <c r="G30" s="79" t="s">
        <v>65</v>
      </c>
      <c r="H30" s="79" t="s">
        <v>65</v>
      </c>
      <c r="I30" s="79" t="s">
        <v>65</v>
      </c>
      <c r="J30" s="79" t="s">
        <v>65</v>
      </c>
      <c r="K30" s="79" t="s">
        <v>65</v>
      </c>
      <c r="L30" s="79" t="s">
        <v>65</v>
      </c>
      <c r="M30" s="79" t="s">
        <v>65</v>
      </c>
      <c r="N30" s="79" t="s">
        <v>65</v>
      </c>
    </row>
    <row r="31" spans="1:21" x14ac:dyDescent="0.25">
      <c r="A31" s="80" t="s">
        <v>66</v>
      </c>
      <c r="B31" s="22">
        <f>B5/1000000</f>
        <v>8337.9082319999998</v>
      </c>
      <c r="C31" s="22">
        <f t="shared" ref="C31:E31" si="2">C5/1000000</f>
        <v>8957.7529419999992</v>
      </c>
      <c r="D31" s="22">
        <f t="shared" si="2"/>
        <v>8402.4782780000005</v>
      </c>
      <c r="E31" s="22">
        <f t="shared" si="2"/>
        <v>9710.5868840000003</v>
      </c>
      <c r="F31" s="22">
        <f>F5/1000000</f>
        <v>10451.006294000001</v>
      </c>
      <c r="G31" s="22">
        <f>G5/1000000</f>
        <v>11996.333858</v>
      </c>
      <c r="H31" s="22">
        <f>H5/1000000</f>
        <v>11614.357184</v>
      </c>
      <c r="I31" s="22">
        <f>I5/1000000</f>
        <v>11296.467863</v>
      </c>
      <c r="J31" s="22">
        <f>J5/1000000</f>
        <v>12525.084939</v>
      </c>
      <c r="K31" s="22">
        <f t="shared" ref="K31:N35" si="3">K5/1000000</f>
        <v>13842.655595</v>
      </c>
      <c r="L31" s="22">
        <f t="shared" si="3"/>
        <v>11427.54891</v>
      </c>
      <c r="M31" s="22">
        <f t="shared" si="3"/>
        <v>11433.039708</v>
      </c>
      <c r="N31" s="22">
        <f t="shared" si="3"/>
        <v>11723.336928000001</v>
      </c>
    </row>
    <row r="32" spans="1:21" x14ac:dyDescent="0.25">
      <c r="A32" s="80" t="s">
        <v>67</v>
      </c>
      <c r="B32" s="22">
        <f t="shared" ref="B32:N47" si="4">B6/1000000</f>
        <v>81.804174000000003</v>
      </c>
      <c r="C32" s="22">
        <f t="shared" si="4"/>
        <v>85.499314999999996</v>
      </c>
      <c r="D32" s="22">
        <f t="shared" si="4"/>
        <v>88.904510000000002</v>
      </c>
      <c r="E32" s="22">
        <f t="shared" si="4"/>
        <v>97.031558000000004</v>
      </c>
      <c r="F32" s="22">
        <f t="shared" si="4"/>
        <v>134.863317</v>
      </c>
      <c r="G32" s="22">
        <f t="shared" si="4"/>
        <v>135.75062500000001</v>
      </c>
      <c r="H32" s="22">
        <f t="shared" si="4"/>
        <v>103.886573</v>
      </c>
      <c r="I32" s="22">
        <f t="shared" si="4"/>
        <v>117.601484</v>
      </c>
      <c r="J32" s="22">
        <f t="shared" si="4"/>
        <v>142.221723</v>
      </c>
      <c r="K32" s="22">
        <f t="shared" si="3"/>
        <v>111.65081000000001</v>
      </c>
      <c r="L32" s="22">
        <f t="shared" si="3"/>
        <v>106.229281</v>
      </c>
      <c r="M32" s="22">
        <f t="shared" si="3"/>
        <v>110.61488</v>
      </c>
      <c r="N32" s="22">
        <f t="shared" si="3"/>
        <v>136.85486299999999</v>
      </c>
      <c r="U32" s="84" t="s">
        <v>100</v>
      </c>
    </row>
    <row r="33" spans="1:21" x14ac:dyDescent="0.25">
      <c r="A33" s="80" t="s">
        <v>68</v>
      </c>
      <c r="B33" s="22">
        <f t="shared" si="4"/>
        <v>35139.866864000003</v>
      </c>
      <c r="C33" s="22">
        <f t="shared" si="4"/>
        <v>37860.993684000001</v>
      </c>
      <c r="D33" s="22">
        <f t="shared" si="4"/>
        <v>36613.448515999997</v>
      </c>
      <c r="E33" s="22">
        <f t="shared" si="4"/>
        <v>41360.279699999999</v>
      </c>
      <c r="F33" s="22">
        <f t="shared" si="4"/>
        <v>46453.285107000003</v>
      </c>
      <c r="G33" s="22">
        <f t="shared" si="4"/>
        <v>47998.068533999998</v>
      </c>
      <c r="H33" s="22">
        <f t="shared" si="4"/>
        <v>45937.299516999999</v>
      </c>
      <c r="I33" s="22">
        <f t="shared" si="4"/>
        <v>44593.586464</v>
      </c>
      <c r="J33" s="22">
        <f t="shared" si="4"/>
        <v>45883.645006999999</v>
      </c>
      <c r="K33" s="22">
        <f t="shared" si="3"/>
        <v>45052.172246000002</v>
      </c>
      <c r="L33" s="22">
        <f t="shared" si="3"/>
        <v>40243.252602</v>
      </c>
      <c r="M33" s="22">
        <f t="shared" si="3"/>
        <v>42686.644414000002</v>
      </c>
      <c r="N33" s="22">
        <f t="shared" si="3"/>
        <v>43268.537492000003</v>
      </c>
      <c r="U33" s="84" t="s">
        <v>101</v>
      </c>
    </row>
    <row r="34" spans="1:21" x14ac:dyDescent="0.25">
      <c r="A34" s="80" t="s">
        <v>69</v>
      </c>
      <c r="B34" s="22">
        <f t="shared" si="4"/>
        <v>2066.5191369999998</v>
      </c>
      <c r="C34" s="22">
        <f t="shared" si="4"/>
        <v>2635.3166190000002</v>
      </c>
      <c r="D34" s="22">
        <f t="shared" si="4"/>
        <v>2789.2351490000001</v>
      </c>
      <c r="E34" s="22">
        <f t="shared" si="4"/>
        <v>4995.8255859999999</v>
      </c>
      <c r="F34" s="22">
        <f t="shared" si="4"/>
        <v>3696.8987969999998</v>
      </c>
      <c r="G34" s="22">
        <f t="shared" si="4"/>
        <v>4492.9007730000003</v>
      </c>
      <c r="H34" s="22">
        <f t="shared" si="4"/>
        <v>4256.8890979999996</v>
      </c>
      <c r="I34" s="22">
        <f t="shared" si="4"/>
        <v>4525.6359439999997</v>
      </c>
      <c r="J34" s="22">
        <f t="shared" si="4"/>
        <v>4027.7731269999999</v>
      </c>
      <c r="K34" s="22">
        <f t="shared" si="3"/>
        <v>3722.7874969999998</v>
      </c>
      <c r="L34" s="22">
        <f t="shared" si="3"/>
        <v>3535.9502299999999</v>
      </c>
      <c r="M34" s="22">
        <f t="shared" si="3"/>
        <v>3321.1731920000002</v>
      </c>
      <c r="N34" s="22">
        <f t="shared" si="3"/>
        <v>2907.6263880000001</v>
      </c>
    </row>
    <row r="35" spans="1:21" x14ac:dyDescent="0.25">
      <c r="A35" s="80" t="s">
        <v>70</v>
      </c>
      <c r="B35" s="22">
        <f t="shared" si="4"/>
        <v>1831.36419</v>
      </c>
      <c r="C35" s="22">
        <f t="shared" si="4"/>
        <v>2051.5738179999998</v>
      </c>
      <c r="D35" s="22">
        <f t="shared" si="4"/>
        <v>2089.8715689999999</v>
      </c>
      <c r="E35" s="22">
        <f t="shared" si="4"/>
        <v>2283.0261190000001</v>
      </c>
      <c r="F35" s="22">
        <f t="shared" si="4"/>
        <v>2480.6946330000001</v>
      </c>
      <c r="G35" s="22">
        <f t="shared" si="4"/>
        <v>2716.446199</v>
      </c>
      <c r="H35" s="22">
        <f t="shared" si="4"/>
        <v>2595.1935060000001</v>
      </c>
      <c r="I35" s="22">
        <f t="shared" si="4"/>
        <v>2635.6262999999999</v>
      </c>
      <c r="J35" s="22">
        <f t="shared" si="4"/>
        <v>2810.2450039999999</v>
      </c>
      <c r="K35" s="22">
        <f t="shared" si="3"/>
        <v>2569.6648700000001</v>
      </c>
      <c r="L35" s="22">
        <f t="shared" si="3"/>
        <v>2438.2792530000002</v>
      </c>
      <c r="M35" s="22">
        <f t="shared" si="3"/>
        <v>2650.3560750000001</v>
      </c>
      <c r="N35" s="22">
        <f t="shared" si="3"/>
        <v>2713.1761780000002</v>
      </c>
    </row>
    <row r="36" spans="1:21" x14ac:dyDescent="0.25">
      <c r="A36" s="80" t="s">
        <v>71</v>
      </c>
      <c r="B36" s="22">
        <f t="shared" si="4"/>
        <v>12172.387753000001</v>
      </c>
      <c r="C36" s="22">
        <f t="shared" si="4"/>
        <v>13435.663795</v>
      </c>
      <c r="D36" s="22">
        <f t="shared" si="4"/>
        <v>13081.522636</v>
      </c>
      <c r="E36" s="22">
        <f t="shared" si="4"/>
        <v>14812.318732</v>
      </c>
      <c r="F36" s="22">
        <f t="shared" si="4"/>
        <v>17224.763939</v>
      </c>
      <c r="G36" s="22">
        <f t="shared" si="4"/>
        <v>18488.040720000001</v>
      </c>
      <c r="H36" s="22">
        <f t="shared" si="4"/>
        <v>17471.184707</v>
      </c>
      <c r="I36" s="22">
        <f>I10/1000000</f>
        <v>18167.093457999999</v>
      </c>
      <c r="J36" s="22">
        <f t="shared" si="4"/>
        <v>17289.119256000002</v>
      </c>
      <c r="K36" s="22">
        <f t="shared" si="4"/>
        <v>16080.062086</v>
      </c>
      <c r="L36" s="22">
        <f t="shared" si="4"/>
        <v>14603.048355999999</v>
      </c>
      <c r="M36" s="22">
        <f t="shared" si="4"/>
        <v>14928.579001</v>
      </c>
      <c r="N36" s="22">
        <f t="shared" si="4"/>
        <v>15290.827087</v>
      </c>
    </row>
    <row r="37" spans="1:21" x14ac:dyDescent="0.25">
      <c r="A37" s="80" t="s">
        <v>72</v>
      </c>
      <c r="B37" s="22">
        <f t="shared" si="4"/>
        <v>2016.2429910000001</v>
      </c>
      <c r="C37" s="22">
        <f t="shared" si="4"/>
        <v>2393.7135360000002</v>
      </c>
      <c r="D37" s="22">
        <f t="shared" si="4"/>
        <v>2461.6186029999999</v>
      </c>
      <c r="E37" s="22">
        <f t="shared" si="4"/>
        <v>2523.4919580000001</v>
      </c>
      <c r="F37" s="22">
        <f t="shared" si="4"/>
        <v>2947.307765</v>
      </c>
      <c r="G37" s="22">
        <f t="shared" si="4"/>
        <v>3316.9976320000001</v>
      </c>
      <c r="H37" s="22">
        <f t="shared" si="4"/>
        <v>2742.6857639999998</v>
      </c>
      <c r="I37" s="22">
        <f t="shared" si="4"/>
        <v>3006.5599029999998</v>
      </c>
      <c r="J37" s="22">
        <f t="shared" si="4"/>
        <v>2744.5772200000001</v>
      </c>
      <c r="K37" s="22">
        <f t="shared" si="4"/>
        <v>3014.9968220000001</v>
      </c>
      <c r="L37" s="22">
        <f t="shared" si="4"/>
        <v>2570.581498</v>
      </c>
      <c r="M37" s="22">
        <f t="shared" si="4"/>
        <v>2664.647845</v>
      </c>
      <c r="N37" s="22">
        <f t="shared" si="4"/>
        <v>2577.3978200000001</v>
      </c>
    </row>
    <row r="38" spans="1:21" x14ac:dyDescent="0.25">
      <c r="A38" s="80" t="s">
        <v>73</v>
      </c>
      <c r="B38" s="22">
        <f t="shared" si="4"/>
        <v>9967.7380150000008</v>
      </c>
      <c r="C38" s="22">
        <f t="shared" si="4"/>
        <v>10702.631588</v>
      </c>
      <c r="D38" s="22">
        <f t="shared" si="4"/>
        <v>10461.480212</v>
      </c>
      <c r="E38" s="22">
        <f t="shared" si="4"/>
        <v>11905.0052</v>
      </c>
      <c r="F38" s="22">
        <f t="shared" si="4"/>
        <v>12967.527329</v>
      </c>
      <c r="G38" s="22">
        <f t="shared" si="4"/>
        <v>13537.230565</v>
      </c>
      <c r="H38" s="22">
        <f t="shared" si="4"/>
        <v>12839.71695</v>
      </c>
      <c r="I38" s="22">
        <f t="shared" si="4"/>
        <v>13274.293717</v>
      </c>
      <c r="J38" s="22">
        <f t="shared" si="4"/>
        <v>13116.958527000001</v>
      </c>
      <c r="K38" s="22">
        <f t="shared" si="4"/>
        <v>13142.138799</v>
      </c>
      <c r="L38" s="22">
        <f t="shared" si="4"/>
        <v>11313.545604999999</v>
      </c>
      <c r="M38" s="22">
        <f t="shared" si="4"/>
        <v>12319.405902</v>
      </c>
      <c r="N38" s="22">
        <f t="shared" si="4"/>
        <v>12054.128201</v>
      </c>
    </row>
    <row r="39" spans="1:21" x14ac:dyDescent="0.25">
      <c r="A39" s="80" t="s">
        <v>74</v>
      </c>
      <c r="B39" s="22">
        <f t="shared" si="4"/>
        <v>6976.5118380000004</v>
      </c>
      <c r="C39" s="22">
        <f t="shared" si="4"/>
        <v>7692.7063349999999</v>
      </c>
      <c r="D39" s="22">
        <f t="shared" si="4"/>
        <v>7585.4557789999999</v>
      </c>
      <c r="E39" s="22">
        <f t="shared" si="4"/>
        <v>7588.4328969999997</v>
      </c>
      <c r="F39" s="22">
        <f t="shared" si="4"/>
        <v>9070.1773759999996</v>
      </c>
      <c r="G39" s="22">
        <f t="shared" si="4"/>
        <v>9668.1598059999997</v>
      </c>
      <c r="H39" s="22">
        <f t="shared" si="4"/>
        <v>10688.256643000001</v>
      </c>
      <c r="I39" s="22">
        <f t="shared" si="4"/>
        <v>10641.329205</v>
      </c>
      <c r="J39" s="22">
        <f t="shared" si="4"/>
        <v>10977.67139</v>
      </c>
      <c r="K39" s="22">
        <f t="shared" si="4"/>
        <v>9602.5126010000004</v>
      </c>
      <c r="L39" s="22">
        <f t="shared" si="4"/>
        <v>9257.7693350000009</v>
      </c>
      <c r="M39" s="22">
        <f t="shared" si="4"/>
        <v>9863.5321039999999</v>
      </c>
      <c r="N39" s="22">
        <f t="shared" si="4"/>
        <v>10588.172097999999</v>
      </c>
    </row>
    <row r="40" spans="1:21" x14ac:dyDescent="0.25">
      <c r="A40" s="80" t="s">
        <v>75</v>
      </c>
      <c r="B40" s="22">
        <f t="shared" si="4"/>
        <v>785.82575999999995</v>
      </c>
      <c r="C40" s="22">
        <f t="shared" si="4"/>
        <v>854.53017499999999</v>
      </c>
      <c r="D40" s="22">
        <f t="shared" si="4"/>
        <v>836.41514199999995</v>
      </c>
      <c r="E40" s="22">
        <f t="shared" si="4"/>
        <v>1036.307951</v>
      </c>
      <c r="F40" s="22">
        <f t="shared" si="4"/>
        <v>1148.963941</v>
      </c>
      <c r="G40" s="22">
        <f t="shared" si="4"/>
        <v>1256.894415</v>
      </c>
      <c r="H40" s="22">
        <f t="shared" si="4"/>
        <v>1108.079804</v>
      </c>
      <c r="I40" s="22">
        <f t="shared" si="4"/>
        <v>1030.291784</v>
      </c>
      <c r="J40" s="22">
        <f t="shared" si="4"/>
        <v>1156.0864759999999</v>
      </c>
      <c r="K40" s="22">
        <f t="shared" si="4"/>
        <v>1145.445935</v>
      </c>
      <c r="L40" s="22">
        <f t="shared" si="4"/>
        <v>1035.264758</v>
      </c>
      <c r="M40" s="22">
        <f t="shared" si="4"/>
        <v>1107.600342</v>
      </c>
      <c r="N40" s="22">
        <f t="shared" si="4"/>
        <v>1082.9740059999999</v>
      </c>
    </row>
    <row r="41" spans="1:21" x14ac:dyDescent="0.25">
      <c r="A41" s="80" t="s">
        <v>76</v>
      </c>
      <c r="B41" s="22">
        <f t="shared" si="4"/>
        <v>1683.9706510000001</v>
      </c>
      <c r="C41" s="22">
        <f t="shared" si="4"/>
        <v>2129.3530770000002</v>
      </c>
      <c r="D41" s="22">
        <f t="shared" si="4"/>
        <v>2109.048119</v>
      </c>
      <c r="E41" s="22">
        <f t="shared" si="4"/>
        <v>2055.4480880000001</v>
      </c>
      <c r="F41" s="22">
        <f t="shared" si="4"/>
        <v>2720.0955009999998</v>
      </c>
      <c r="G41" s="22">
        <f t="shared" si="4"/>
        <v>4142.417246</v>
      </c>
      <c r="H41" s="22">
        <f t="shared" si="4"/>
        <v>3294.7783319999999</v>
      </c>
      <c r="I41" s="22">
        <f t="shared" si="4"/>
        <v>3511.7444329999998</v>
      </c>
      <c r="J41" s="22">
        <f t="shared" si="4"/>
        <v>4042.7940480000002</v>
      </c>
      <c r="K41" s="22">
        <f t="shared" si="4"/>
        <v>2293.680715</v>
      </c>
      <c r="L41" s="22">
        <f t="shared" si="4"/>
        <v>2562.0213739999999</v>
      </c>
      <c r="M41" s="22">
        <f t="shared" si="4"/>
        <v>2430.8705409999998</v>
      </c>
      <c r="N41" s="22">
        <f t="shared" si="4"/>
        <v>2152.3646279999998</v>
      </c>
    </row>
    <row r="42" spans="1:21" x14ac:dyDescent="0.25">
      <c r="A42" s="80" t="s">
        <v>77</v>
      </c>
      <c r="B42" s="22">
        <f t="shared" si="4"/>
        <v>9385.0543010000001</v>
      </c>
      <c r="C42" s="22">
        <f t="shared" si="4"/>
        <v>8915.4621380000008</v>
      </c>
      <c r="D42" s="22">
        <f t="shared" si="4"/>
        <v>8919.9933199999996</v>
      </c>
      <c r="E42" s="22">
        <f t="shared" si="4"/>
        <v>9324.6108320000003</v>
      </c>
      <c r="F42" s="22">
        <f t="shared" si="4"/>
        <v>10699.632416</v>
      </c>
      <c r="G42" s="22">
        <f t="shared" si="4"/>
        <v>13909.107967</v>
      </c>
      <c r="H42" s="22">
        <f t="shared" si="4"/>
        <v>13246.497259</v>
      </c>
      <c r="I42" s="22">
        <f t="shared" si="4"/>
        <v>11999.490191999999</v>
      </c>
      <c r="J42" s="22">
        <f t="shared" si="4"/>
        <v>10714.252148</v>
      </c>
      <c r="K42" s="22">
        <f t="shared" si="4"/>
        <v>10670.497603</v>
      </c>
      <c r="L42" s="22">
        <f t="shared" si="4"/>
        <v>9807.4725490000001</v>
      </c>
      <c r="M42" s="22">
        <f>M16/1000000</f>
        <v>12236.208224</v>
      </c>
      <c r="N42" s="22">
        <f t="shared" si="4"/>
        <v>11395.508019000001</v>
      </c>
    </row>
    <row r="43" spans="1:21" x14ac:dyDescent="0.25">
      <c r="A43" s="80" t="s">
        <v>102</v>
      </c>
      <c r="B43" s="22">
        <f>B17/1000000</f>
        <v>1180.0875840000001</v>
      </c>
      <c r="C43" s="22">
        <f t="shared" si="4"/>
        <v>1276.163241</v>
      </c>
      <c r="D43" s="22">
        <f t="shared" si="4"/>
        <v>1134.4071779999999</v>
      </c>
      <c r="E43" s="22">
        <f t="shared" si="4"/>
        <v>1187.267554</v>
      </c>
      <c r="F43" s="22">
        <f t="shared" si="4"/>
        <v>1343.020053</v>
      </c>
      <c r="G43" s="22">
        <f t="shared" si="4"/>
        <v>1380.3384390000001</v>
      </c>
      <c r="H43" s="22">
        <f t="shared" si="4"/>
        <v>1388.4507599999999</v>
      </c>
      <c r="I43" s="22">
        <f t="shared" si="4"/>
        <v>1363.182521</v>
      </c>
      <c r="J43" s="22">
        <f t="shared" si="4"/>
        <v>1338.278656</v>
      </c>
      <c r="K43" s="22">
        <f t="shared" si="4"/>
        <v>1453.1372799999999</v>
      </c>
      <c r="L43" s="22">
        <f t="shared" si="4"/>
        <v>1402.2339260000001</v>
      </c>
      <c r="M43" s="22">
        <f t="shared" si="4"/>
        <v>1450.6612379999999</v>
      </c>
      <c r="N43" s="22">
        <f t="shared" si="4"/>
        <v>1476.8319630000001</v>
      </c>
    </row>
    <row r="44" spans="1:21" x14ac:dyDescent="0.25">
      <c r="A44" s="80" t="s">
        <v>79</v>
      </c>
      <c r="B44" s="22">
        <f t="shared" ref="B44:N52" si="5">B18/1000000</f>
        <v>191.801402</v>
      </c>
      <c r="C44" s="22">
        <f t="shared" si="5"/>
        <v>196.93123</v>
      </c>
      <c r="D44" s="22">
        <f t="shared" si="5"/>
        <v>196.779391</v>
      </c>
      <c r="E44" s="22">
        <f t="shared" si="5"/>
        <v>200.40674999999999</v>
      </c>
      <c r="F44" s="22">
        <f t="shared" si="5"/>
        <v>192.92405500000001</v>
      </c>
      <c r="G44" s="22">
        <f t="shared" si="4"/>
        <v>233.47066899999999</v>
      </c>
      <c r="H44" s="22">
        <f t="shared" si="4"/>
        <v>244.099592</v>
      </c>
      <c r="I44" s="22">
        <f t="shared" si="4"/>
        <v>259.844334</v>
      </c>
      <c r="J44" s="22">
        <f t="shared" si="4"/>
        <v>318.64299299999999</v>
      </c>
      <c r="K44" s="22">
        <f t="shared" si="4"/>
        <v>210.9145</v>
      </c>
      <c r="L44" s="22">
        <f t="shared" si="4"/>
        <v>189.76738700000001</v>
      </c>
      <c r="M44" s="22">
        <f t="shared" si="4"/>
        <v>264.928248</v>
      </c>
      <c r="N44" s="22">
        <f t="shared" si="4"/>
        <v>245.15489600000001</v>
      </c>
    </row>
    <row r="45" spans="1:21" x14ac:dyDescent="0.25">
      <c r="A45" s="80" t="s">
        <v>80</v>
      </c>
      <c r="B45" s="22">
        <f t="shared" si="5"/>
        <v>3790.5472730000001</v>
      </c>
      <c r="C45" s="22">
        <f t="shared" si="5"/>
        <v>3922.1823009999998</v>
      </c>
      <c r="D45" s="22">
        <f t="shared" si="5"/>
        <v>4169.2081550000003</v>
      </c>
      <c r="E45" s="22">
        <f t="shared" si="5"/>
        <v>4503.0982919999997</v>
      </c>
      <c r="F45" s="22">
        <f t="shared" si="5"/>
        <v>5403.5290000000005</v>
      </c>
      <c r="G45" s="22">
        <f t="shared" si="4"/>
        <v>5634.7067100000004</v>
      </c>
      <c r="H45" s="22">
        <f t="shared" si="4"/>
        <v>5111.211448</v>
      </c>
      <c r="I45" s="22">
        <f t="shared" si="4"/>
        <v>6251.7093599999998</v>
      </c>
      <c r="J45" s="22">
        <f t="shared" si="4"/>
        <v>5358.9480169999997</v>
      </c>
      <c r="K45" s="22">
        <f t="shared" si="4"/>
        <v>6125.5034379999997</v>
      </c>
      <c r="L45" s="22">
        <f t="shared" si="4"/>
        <v>5850.5417660000003</v>
      </c>
      <c r="M45" s="22">
        <f t="shared" si="4"/>
        <v>6481.055668</v>
      </c>
      <c r="N45" s="22">
        <f t="shared" si="4"/>
        <v>5861.9819960000004</v>
      </c>
    </row>
    <row r="46" spans="1:21" x14ac:dyDescent="0.25">
      <c r="A46" s="80" t="s">
        <v>81</v>
      </c>
      <c r="B46" s="22">
        <f t="shared" si="5"/>
        <v>2298.3561100000002</v>
      </c>
      <c r="C46" s="22">
        <f t="shared" si="5"/>
        <v>2488.7027889999999</v>
      </c>
      <c r="D46" s="22">
        <f t="shared" si="5"/>
        <v>2639.749237</v>
      </c>
      <c r="E46" s="22">
        <f t="shared" si="5"/>
        <v>2853.5138390000002</v>
      </c>
      <c r="F46" s="22">
        <f t="shared" si="5"/>
        <v>3026.0257609999999</v>
      </c>
      <c r="G46" s="22">
        <f t="shared" si="4"/>
        <v>3079.8898749999998</v>
      </c>
      <c r="H46" s="22">
        <f t="shared" si="4"/>
        <v>3083.7076689999999</v>
      </c>
      <c r="I46" s="22">
        <f t="shared" si="4"/>
        <v>3338.1923310000002</v>
      </c>
      <c r="J46" s="22">
        <f t="shared" si="4"/>
        <v>2972.0517570000002</v>
      </c>
      <c r="K46" s="22">
        <f t="shared" si="4"/>
        <v>2891.294852</v>
      </c>
      <c r="L46" s="22">
        <f t="shared" si="4"/>
        <v>2913.9514629999999</v>
      </c>
      <c r="M46" s="22">
        <f t="shared" si="4"/>
        <v>2868.695154</v>
      </c>
      <c r="N46" s="22">
        <f t="shared" si="4"/>
        <v>2681.312312</v>
      </c>
    </row>
    <row r="47" spans="1:21" x14ac:dyDescent="0.25">
      <c r="A47" s="80" t="s">
        <v>82</v>
      </c>
      <c r="B47" s="22">
        <f t="shared" si="5"/>
        <v>530.23125700000003</v>
      </c>
      <c r="C47" s="22">
        <f t="shared" si="5"/>
        <v>451.93370299999998</v>
      </c>
      <c r="D47" s="22">
        <f t="shared" si="5"/>
        <v>367.96909299999999</v>
      </c>
      <c r="E47" s="22">
        <f t="shared" si="5"/>
        <v>514.83831599999996</v>
      </c>
      <c r="F47" s="22">
        <f t="shared" si="5"/>
        <v>486.88165700000002</v>
      </c>
      <c r="G47" s="22">
        <f t="shared" si="4"/>
        <v>412.43631800000003</v>
      </c>
      <c r="H47" s="22">
        <f t="shared" si="4"/>
        <v>489.00508300000001</v>
      </c>
      <c r="I47" s="22">
        <f t="shared" si="4"/>
        <v>374.44861900000001</v>
      </c>
      <c r="J47" s="22">
        <f t="shared" si="4"/>
        <v>357.89354600000001</v>
      </c>
      <c r="K47" s="22">
        <f t="shared" si="4"/>
        <v>395.02884499999999</v>
      </c>
      <c r="L47" s="22">
        <f t="shared" si="4"/>
        <v>256.64762400000001</v>
      </c>
      <c r="M47" s="22">
        <f t="shared" si="4"/>
        <v>318.088481</v>
      </c>
      <c r="N47" s="22">
        <f t="shared" si="4"/>
        <v>222.72084599999999</v>
      </c>
    </row>
    <row r="48" spans="1:21" x14ac:dyDescent="0.25">
      <c r="A48" s="80" t="s">
        <v>83</v>
      </c>
      <c r="B48" s="22">
        <f t="shared" si="5"/>
        <v>192.703441</v>
      </c>
      <c r="C48" s="22">
        <f t="shared" si="5"/>
        <v>240.56354300000001</v>
      </c>
      <c r="D48" s="22">
        <f t="shared" si="5"/>
        <v>224.74449300000001</v>
      </c>
      <c r="E48" s="22">
        <f t="shared" si="5"/>
        <v>245.106785</v>
      </c>
      <c r="F48" s="22">
        <f t="shared" si="5"/>
        <v>271.69935700000002</v>
      </c>
      <c r="G48" s="22">
        <f t="shared" si="5"/>
        <v>282.66029200000003</v>
      </c>
      <c r="H48" s="22">
        <f t="shared" si="5"/>
        <v>275.73735799999997</v>
      </c>
      <c r="I48" s="22">
        <f t="shared" si="5"/>
        <v>305.83966500000002</v>
      </c>
      <c r="J48" s="22">
        <f t="shared" si="5"/>
        <v>282.09036200000003</v>
      </c>
      <c r="K48" s="22">
        <f t="shared" si="5"/>
        <v>270.39476300000001</v>
      </c>
      <c r="L48" s="22">
        <f t="shared" si="5"/>
        <v>263.18369000000001</v>
      </c>
      <c r="M48" s="22">
        <f t="shared" si="5"/>
        <v>261.45529800000003</v>
      </c>
      <c r="N48" s="22">
        <f t="shared" si="5"/>
        <v>292.54656399999999</v>
      </c>
    </row>
    <row r="49" spans="1:21" x14ac:dyDescent="0.25">
      <c r="A49" s="80" t="s">
        <v>84</v>
      </c>
      <c r="B49" s="22">
        <f t="shared" si="5"/>
        <v>3482.3521270000001</v>
      </c>
      <c r="C49" s="22">
        <f t="shared" si="5"/>
        <v>4001.4545969999999</v>
      </c>
      <c r="D49" s="22">
        <f t="shared" si="5"/>
        <v>4355.3462170000003</v>
      </c>
      <c r="E49" s="22">
        <f t="shared" si="5"/>
        <v>5196.489673</v>
      </c>
      <c r="F49" s="22">
        <f t="shared" si="5"/>
        <v>5508.5411190000004</v>
      </c>
      <c r="G49" s="22">
        <f t="shared" si="5"/>
        <v>5829.6680200000001</v>
      </c>
      <c r="H49" s="22">
        <f t="shared" si="5"/>
        <v>5385.138414</v>
      </c>
      <c r="I49" s="22">
        <f t="shared" si="5"/>
        <v>6069.0602220000001</v>
      </c>
      <c r="J49" s="22">
        <f t="shared" si="5"/>
        <v>5142.8814050000001</v>
      </c>
      <c r="K49" s="22">
        <f t="shared" si="5"/>
        <v>5307.7093670000004</v>
      </c>
      <c r="L49" s="22">
        <f t="shared" si="5"/>
        <v>5645.1532319999997</v>
      </c>
      <c r="M49" s="22">
        <f t="shared" si="5"/>
        <v>5401.6516339999998</v>
      </c>
      <c r="N49" s="22">
        <f t="shared" si="5"/>
        <v>4367.7923890000002</v>
      </c>
      <c r="U49" s="77" t="s">
        <v>49</v>
      </c>
    </row>
    <row r="50" spans="1:21" x14ac:dyDescent="0.25">
      <c r="A50" s="80" t="s">
        <v>85</v>
      </c>
      <c r="B50" s="22">
        <f t="shared" si="5"/>
        <v>1538.200008</v>
      </c>
      <c r="C50" s="22">
        <f t="shared" si="5"/>
        <v>1815.484676</v>
      </c>
      <c r="D50" s="22">
        <f t="shared" si="5"/>
        <v>1896.2001909999999</v>
      </c>
      <c r="E50" s="22">
        <f t="shared" si="5"/>
        <v>2405.3203880000001</v>
      </c>
      <c r="F50" s="22">
        <f t="shared" si="5"/>
        <v>2514.9722529999999</v>
      </c>
      <c r="G50" s="22">
        <f t="shared" si="5"/>
        <v>3191.9268059999999</v>
      </c>
      <c r="H50" s="22">
        <f t="shared" si="5"/>
        <v>3430.4255360000002</v>
      </c>
      <c r="I50" s="22">
        <f t="shared" si="5"/>
        <v>3177.8449380000002</v>
      </c>
      <c r="J50" s="22">
        <f t="shared" si="5"/>
        <v>2692.0638749999998</v>
      </c>
      <c r="K50" s="22">
        <f t="shared" si="5"/>
        <v>2035.210861</v>
      </c>
      <c r="L50" s="22">
        <f>L24/1000000</f>
        <v>2411.9932399999998</v>
      </c>
      <c r="M50" s="22">
        <f t="shared" si="5"/>
        <v>2549.9752699999999</v>
      </c>
      <c r="N50" s="22">
        <f t="shared" si="5"/>
        <v>2501.882752</v>
      </c>
    </row>
    <row r="51" spans="1:21" ht="15.75" thickBot="1" x14ac:dyDescent="0.3">
      <c r="A51" s="80" t="s">
        <v>86</v>
      </c>
      <c r="B51" s="85">
        <f t="shared" si="5"/>
        <v>4202.1531809999997</v>
      </c>
      <c r="C51" s="85">
        <f t="shared" si="5"/>
        <v>5072.9741169999998</v>
      </c>
      <c r="D51" s="85">
        <f t="shared" si="5"/>
        <v>7280.9955250000003</v>
      </c>
      <c r="E51" s="85">
        <f t="shared" si="5"/>
        <v>12900.896363</v>
      </c>
      <c r="F51" s="85">
        <f t="shared" si="5"/>
        <v>16247.516648999999</v>
      </c>
      <c r="G51" s="85">
        <f t="shared" si="5"/>
        <v>17614.605539</v>
      </c>
      <c r="H51" s="85">
        <f t="shared" si="5"/>
        <v>26181.682260000001</v>
      </c>
      <c r="I51" s="85">
        <f t="shared" si="5"/>
        <v>18512.728665999999</v>
      </c>
      <c r="J51" s="85">
        <f t="shared" si="5"/>
        <v>14446.860081000001</v>
      </c>
      <c r="K51" s="85">
        <f t="shared" si="5"/>
        <v>11419.508604000001</v>
      </c>
      <c r="L51" s="85">
        <f t="shared" si="5"/>
        <v>8833.6197690000008</v>
      </c>
      <c r="M51" s="85">
        <f t="shared" si="5"/>
        <v>10117.136943</v>
      </c>
      <c r="N51" s="85">
        <f t="shared" si="5"/>
        <v>8806.7974329999997</v>
      </c>
    </row>
    <row r="52" spans="1:21" x14ac:dyDescent="0.25">
      <c r="A52" s="11" t="s">
        <v>103</v>
      </c>
      <c r="B52" s="86">
        <f t="shared" si="5"/>
        <v>107851.62628900001</v>
      </c>
      <c r="C52" s="86">
        <f t="shared" si="5"/>
        <v>117181.58721899999</v>
      </c>
      <c r="D52" s="86">
        <f t="shared" si="5"/>
        <v>117704.871313</v>
      </c>
      <c r="E52" s="86">
        <f t="shared" si="5"/>
        <v>137699.303465</v>
      </c>
      <c r="F52" s="86">
        <f t="shared" si="5"/>
        <v>154990.32631900001</v>
      </c>
      <c r="G52" s="86">
        <f t="shared" si="5"/>
        <v>169318.05100800001</v>
      </c>
      <c r="H52" s="86">
        <f t="shared" si="5"/>
        <v>171488.28345700001</v>
      </c>
      <c r="I52" s="86">
        <f t="shared" si="5"/>
        <v>164452.57140300001</v>
      </c>
      <c r="J52" s="86">
        <f>J26/1000000</f>
        <v>158340.13955699999</v>
      </c>
      <c r="K52" s="86">
        <f t="shared" si="5"/>
        <v>151356.968089</v>
      </c>
      <c r="L52" s="86">
        <f>L26/1000000</f>
        <v>136668.05584799999</v>
      </c>
      <c r="M52" s="86">
        <f>M26/1000000</f>
        <v>145466.32016199999</v>
      </c>
      <c r="N52" s="86">
        <f t="shared" si="5"/>
        <v>142347.92485899999</v>
      </c>
    </row>
    <row r="53" spans="1:21" x14ac:dyDescent="0.25">
      <c r="B53" s="87"/>
      <c r="C53" s="87"/>
      <c r="D53" s="87"/>
      <c r="E53" s="87"/>
      <c r="F53" s="87"/>
      <c r="G53" s="87"/>
    </row>
    <row r="54" spans="1:21" x14ac:dyDescent="0.25">
      <c r="G54" s="22"/>
    </row>
    <row r="55" spans="1:21" x14ac:dyDescent="0.25">
      <c r="G55" s="22"/>
    </row>
    <row r="56" spans="1:21" x14ac:dyDescent="0.25">
      <c r="E56" s="84" t="s">
        <v>104</v>
      </c>
    </row>
    <row r="57" spans="1:21" x14ac:dyDescent="0.25">
      <c r="E57" s="84" t="s">
        <v>105</v>
      </c>
    </row>
    <row r="58" spans="1:21" ht="54" customHeight="1" thickBot="1" x14ac:dyDescent="0.3">
      <c r="E58" s="88" t="s">
        <v>106</v>
      </c>
      <c r="F58" s="89" t="s">
        <v>15</v>
      </c>
      <c r="G58" s="89" t="s">
        <v>16</v>
      </c>
      <c r="H58" s="89" t="s">
        <v>17</v>
      </c>
      <c r="I58" s="89" t="s">
        <v>18</v>
      </c>
      <c r="J58" s="90" t="s">
        <v>19</v>
      </c>
      <c r="K58" s="90" t="s">
        <v>20</v>
      </c>
      <c r="L58" s="90" t="s">
        <v>21</v>
      </c>
      <c r="M58" s="90" t="s">
        <v>22</v>
      </c>
      <c r="N58" s="90" t="s">
        <v>23</v>
      </c>
      <c r="O58" s="91" t="s">
        <v>107</v>
      </c>
    </row>
    <row r="59" spans="1:21" x14ac:dyDescent="0.25">
      <c r="E59" s="92" t="s">
        <v>108</v>
      </c>
      <c r="F59" s="93">
        <f t="shared" ref="F59:J74" si="6">F31</f>
        <v>10451.006294000001</v>
      </c>
      <c r="G59" s="93">
        <f t="shared" si="6"/>
        <v>11996.333858</v>
      </c>
      <c r="H59" s="93">
        <f t="shared" si="6"/>
        <v>11614.357184</v>
      </c>
      <c r="I59" s="93">
        <f t="shared" si="6"/>
        <v>11296.467863</v>
      </c>
      <c r="J59" s="94">
        <f>J31</f>
        <v>12525.084939</v>
      </c>
      <c r="K59" s="94">
        <f t="shared" ref="K59:N74" si="7">K31</f>
        <v>13842.655595</v>
      </c>
      <c r="L59" s="94">
        <f t="shared" si="7"/>
        <v>11427.54891</v>
      </c>
      <c r="M59" s="94">
        <f t="shared" si="7"/>
        <v>11433.039708</v>
      </c>
      <c r="N59" s="94">
        <f t="shared" si="7"/>
        <v>11723.336928000001</v>
      </c>
      <c r="O59" s="95">
        <f>(N59-J59)/J59*100</f>
        <v>-6.4011383148672758</v>
      </c>
    </row>
    <row r="60" spans="1:21" x14ac:dyDescent="0.25">
      <c r="E60" s="96" t="s">
        <v>109</v>
      </c>
      <c r="F60" s="97">
        <f t="shared" si="6"/>
        <v>134.863317</v>
      </c>
      <c r="G60" s="97">
        <f t="shared" si="6"/>
        <v>135.75062500000001</v>
      </c>
      <c r="H60" s="97">
        <f t="shared" si="6"/>
        <v>103.886573</v>
      </c>
      <c r="I60" s="97">
        <f t="shared" si="6"/>
        <v>117.601484</v>
      </c>
      <c r="J60" s="98">
        <f t="shared" si="6"/>
        <v>142.221723</v>
      </c>
      <c r="K60" s="98">
        <f t="shared" si="7"/>
        <v>111.65081000000001</v>
      </c>
      <c r="L60" s="98">
        <f t="shared" si="7"/>
        <v>106.229281</v>
      </c>
      <c r="M60" s="98">
        <f t="shared" si="7"/>
        <v>110.61488</v>
      </c>
      <c r="N60" s="98">
        <f t="shared" si="7"/>
        <v>136.85486299999999</v>
      </c>
      <c r="O60" s="99">
        <f t="shared" ref="O60:O80" si="8">(N60-J60)/J60*100</f>
        <v>-3.7735866833788836</v>
      </c>
    </row>
    <row r="61" spans="1:21" x14ac:dyDescent="0.25">
      <c r="E61" s="92" t="s">
        <v>110</v>
      </c>
      <c r="F61" s="93">
        <f t="shared" si="6"/>
        <v>46453.285107000003</v>
      </c>
      <c r="G61" s="93">
        <f t="shared" si="6"/>
        <v>47998.068533999998</v>
      </c>
      <c r="H61" s="93">
        <f t="shared" si="6"/>
        <v>45937.299516999999</v>
      </c>
      <c r="I61" s="93">
        <f t="shared" si="6"/>
        <v>44593.586464</v>
      </c>
      <c r="J61" s="94">
        <f t="shared" si="6"/>
        <v>45883.645006999999</v>
      </c>
      <c r="K61" s="94">
        <f t="shared" si="7"/>
        <v>45052.172246000002</v>
      </c>
      <c r="L61" s="94">
        <f t="shared" si="7"/>
        <v>40243.252602</v>
      </c>
      <c r="M61" s="94">
        <f t="shared" si="7"/>
        <v>42686.644414000002</v>
      </c>
      <c r="N61" s="94">
        <f t="shared" si="7"/>
        <v>43268.537492000003</v>
      </c>
      <c r="O61" s="95">
        <f t="shared" si="8"/>
        <v>-5.6994328035643989</v>
      </c>
    </row>
    <row r="62" spans="1:21" x14ac:dyDescent="0.25">
      <c r="E62" s="96" t="s">
        <v>111</v>
      </c>
      <c r="F62" s="97">
        <f t="shared" si="6"/>
        <v>3696.8987969999998</v>
      </c>
      <c r="G62" s="97">
        <f t="shared" si="6"/>
        <v>4492.9007730000003</v>
      </c>
      <c r="H62" s="97">
        <f t="shared" si="6"/>
        <v>4256.8890979999996</v>
      </c>
      <c r="I62" s="97">
        <f t="shared" si="6"/>
        <v>4525.6359439999997</v>
      </c>
      <c r="J62" s="98">
        <f t="shared" si="6"/>
        <v>4027.7731269999999</v>
      </c>
      <c r="K62" s="98">
        <f t="shared" si="7"/>
        <v>3722.7874969999998</v>
      </c>
      <c r="L62" s="98">
        <f t="shared" si="7"/>
        <v>3535.9502299999999</v>
      </c>
      <c r="M62" s="98">
        <f t="shared" si="7"/>
        <v>3321.1731920000002</v>
      </c>
      <c r="N62" s="98">
        <f t="shared" si="7"/>
        <v>2907.6263880000001</v>
      </c>
      <c r="O62" s="99">
        <f t="shared" si="8"/>
        <v>-27.810571839092564</v>
      </c>
    </row>
    <row r="63" spans="1:21" x14ac:dyDescent="0.25">
      <c r="E63" s="92" t="s">
        <v>112</v>
      </c>
      <c r="F63" s="93">
        <f t="shared" si="6"/>
        <v>2480.6946330000001</v>
      </c>
      <c r="G63" s="93">
        <f t="shared" si="6"/>
        <v>2716.446199</v>
      </c>
      <c r="H63" s="93">
        <f t="shared" si="6"/>
        <v>2595.1935060000001</v>
      </c>
      <c r="I63" s="93">
        <f t="shared" si="6"/>
        <v>2635.6262999999999</v>
      </c>
      <c r="J63" s="94">
        <f t="shared" si="6"/>
        <v>2810.2450039999999</v>
      </c>
      <c r="K63" s="94">
        <f t="shared" si="7"/>
        <v>2569.6648700000001</v>
      </c>
      <c r="L63" s="94">
        <f t="shared" si="7"/>
        <v>2438.2792530000002</v>
      </c>
      <c r="M63" s="94">
        <f t="shared" si="7"/>
        <v>2650.3560750000001</v>
      </c>
      <c r="N63" s="94">
        <f t="shared" si="7"/>
        <v>2713.1761780000002</v>
      </c>
      <c r="O63" s="95">
        <f t="shared" si="8"/>
        <v>-3.454105455639473</v>
      </c>
    </row>
    <row r="64" spans="1:21" x14ac:dyDescent="0.25">
      <c r="E64" s="96" t="s">
        <v>113</v>
      </c>
      <c r="F64" s="97">
        <f t="shared" si="6"/>
        <v>17224.763939</v>
      </c>
      <c r="G64" s="97">
        <f t="shared" si="6"/>
        <v>18488.040720000001</v>
      </c>
      <c r="H64" s="97">
        <f t="shared" si="6"/>
        <v>17471.184707</v>
      </c>
      <c r="I64" s="97">
        <f t="shared" si="6"/>
        <v>18167.093457999999</v>
      </c>
      <c r="J64" s="98">
        <f t="shared" si="6"/>
        <v>17289.119256000002</v>
      </c>
      <c r="K64" s="98">
        <f t="shared" si="7"/>
        <v>16080.062086</v>
      </c>
      <c r="L64" s="98">
        <f t="shared" si="7"/>
        <v>14603.048355999999</v>
      </c>
      <c r="M64" s="98">
        <f t="shared" si="7"/>
        <v>14928.579001</v>
      </c>
      <c r="N64" s="98">
        <f t="shared" si="7"/>
        <v>15290.827087</v>
      </c>
      <c r="O64" s="99">
        <f t="shared" si="8"/>
        <v>-11.55809118678221</v>
      </c>
    </row>
    <row r="65" spans="5:15" x14ac:dyDescent="0.25">
      <c r="E65" s="92" t="s">
        <v>114</v>
      </c>
      <c r="F65" s="93">
        <f t="shared" si="6"/>
        <v>2947.307765</v>
      </c>
      <c r="G65" s="93">
        <f t="shared" si="6"/>
        <v>3316.9976320000001</v>
      </c>
      <c r="H65" s="93">
        <f t="shared" si="6"/>
        <v>2742.6857639999998</v>
      </c>
      <c r="I65" s="93">
        <f t="shared" si="6"/>
        <v>3006.5599029999998</v>
      </c>
      <c r="J65" s="94">
        <f t="shared" si="6"/>
        <v>2744.5772200000001</v>
      </c>
      <c r="K65" s="94">
        <f t="shared" si="7"/>
        <v>3014.9968220000001</v>
      </c>
      <c r="L65" s="94">
        <f t="shared" si="7"/>
        <v>2570.581498</v>
      </c>
      <c r="M65" s="94">
        <f t="shared" si="7"/>
        <v>2664.647845</v>
      </c>
      <c r="N65" s="94">
        <f t="shared" si="7"/>
        <v>2577.3978200000001</v>
      </c>
      <c r="O65" s="95">
        <f t="shared" si="8"/>
        <v>-6.0912623912254134</v>
      </c>
    </row>
    <row r="66" spans="5:15" x14ac:dyDescent="0.25">
      <c r="E66" s="96" t="s">
        <v>115</v>
      </c>
      <c r="F66" s="97">
        <f t="shared" si="6"/>
        <v>12967.527329</v>
      </c>
      <c r="G66" s="97">
        <f t="shared" si="6"/>
        <v>13537.230565</v>
      </c>
      <c r="H66" s="97">
        <f t="shared" si="6"/>
        <v>12839.71695</v>
      </c>
      <c r="I66" s="97">
        <f t="shared" si="6"/>
        <v>13274.293717</v>
      </c>
      <c r="J66" s="98">
        <f t="shared" si="6"/>
        <v>13116.958527000001</v>
      </c>
      <c r="K66" s="98">
        <f t="shared" si="7"/>
        <v>13142.138799</v>
      </c>
      <c r="L66" s="98">
        <f t="shared" si="7"/>
        <v>11313.545604999999</v>
      </c>
      <c r="M66" s="98">
        <f t="shared" si="7"/>
        <v>12319.405902</v>
      </c>
      <c r="N66" s="98">
        <f t="shared" si="7"/>
        <v>12054.128201</v>
      </c>
      <c r="O66" s="99">
        <f t="shared" si="8"/>
        <v>-8.1027192684361005</v>
      </c>
    </row>
    <row r="67" spans="5:15" x14ac:dyDescent="0.25">
      <c r="E67" s="92" t="s">
        <v>116</v>
      </c>
      <c r="F67" s="93">
        <f t="shared" si="6"/>
        <v>9070.1773759999996</v>
      </c>
      <c r="G67" s="93">
        <f t="shared" si="6"/>
        <v>9668.1598059999997</v>
      </c>
      <c r="H67" s="93">
        <f t="shared" si="6"/>
        <v>10688.256643000001</v>
      </c>
      <c r="I67" s="93">
        <f t="shared" si="6"/>
        <v>10641.329205</v>
      </c>
      <c r="J67" s="94">
        <f t="shared" si="6"/>
        <v>10977.67139</v>
      </c>
      <c r="K67" s="94">
        <f t="shared" si="7"/>
        <v>9602.5126010000004</v>
      </c>
      <c r="L67" s="94">
        <f t="shared" si="7"/>
        <v>9257.7693350000009</v>
      </c>
      <c r="M67" s="94">
        <f t="shared" si="7"/>
        <v>9863.5321039999999</v>
      </c>
      <c r="N67" s="94">
        <f t="shared" si="7"/>
        <v>10588.172097999999</v>
      </c>
      <c r="O67" s="95">
        <f t="shared" si="8"/>
        <v>-3.5481048590579141</v>
      </c>
    </row>
    <row r="68" spans="5:15" x14ac:dyDescent="0.25">
      <c r="E68" s="96" t="s">
        <v>117</v>
      </c>
      <c r="F68" s="97">
        <f t="shared" si="6"/>
        <v>1148.963941</v>
      </c>
      <c r="G68" s="97">
        <f t="shared" si="6"/>
        <v>1256.894415</v>
      </c>
      <c r="H68" s="97">
        <f t="shared" si="6"/>
        <v>1108.079804</v>
      </c>
      <c r="I68" s="97">
        <f t="shared" si="6"/>
        <v>1030.291784</v>
      </c>
      <c r="J68" s="98">
        <f t="shared" si="6"/>
        <v>1156.0864759999999</v>
      </c>
      <c r="K68" s="98">
        <f t="shared" si="7"/>
        <v>1145.445935</v>
      </c>
      <c r="L68" s="98">
        <f t="shared" si="7"/>
        <v>1035.264758</v>
      </c>
      <c r="M68" s="98">
        <f t="shared" si="7"/>
        <v>1107.600342</v>
      </c>
      <c r="N68" s="98">
        <f t="shared" si="7"/>
        <v>1082.9740059999999</v>
      </c>
      <c r="O68" s="99">
        <f t="shared" si="8"/>
        <v>-6.3241350467973145</v>
      </c>
    </row>
    <row r="69" spans="5:15" x14ac:dyDescent="0.25">
      <c r="E69" s="92" t="s">
        <v>118</v>
      </c>
      <c r="F69" s="93">
        <f t="shared" si="6"/>
        <v>2720.0955009999998</v>
      </c>
      <c r="G69" s="93">
        <f t="shared" si="6"/>
        <v>4142.417246</v>
      </c>
      <c r="H69" s="93">
        <f t="shared" si="6"/>
        <v>3294.7783319999999</v>
      </c>
      <c r="I69" s="93">
        <f t="shared" si="6"/>
        <v>3511.7444329999998</v>
      </c>
      <c r="J69" s="94">
        <f t="shared" si="6"/>
        <v>4042.7940480000002</v>
      </c>
      <c r="K69" s="94">
        <f t="shared" si="7"/>
        <v>2293.680715</v>
      </c>
      <c r="L69" s="94">
        <f t="shared" si="7"/>
        <v>2562.0213739999999</v>
      </c>
      <c r="M69" s="94">
        <f t="shared" si="7"/>
        <v>2430.8705409999998</v>
      </c>
      <c r="N69" s="94">
        <f t="shared" si="7"/>
        <v>2152.3646279999998</v>
      </c>
      <c r="O69" s="95">
        <f t="shared" si="8"/>
        <v>-46.760468071214504</v>
      </c>
    </row>
    <row r="70" spans="5:15" x14ac:dyDescent="0.25">
      <c r="E70" s="96" t="s">
        <v>119</v>
      </c>
      <c r="F70" s="97">
        <f t="shared" si="6"/>
        <v>10699.632416</v>
      </c>
      <c r="G70" s="97">
        <f t="shared" si="6"/>
        <v>13909.107967</v>
      </c>
      <c r="H70" s="97">
        <f t="shared" si="6"/>
        <v>13246.497259</v>
      </c>
      <c r="I70" s="97">
        <f t="shared" si="6"/>
        <v>11999.490191999999</v>
      </c>
      <c r="J70" s="98">
        <f t="shared" si="6"/>
        <v>10714.252148</v>
      </c>
      <c r="K70" s="98">
        <f t="shared" si="7"/>
        <v>10670.497603</v>
      </c>
      <c r="L70" s="98">
        <f t="shared" si="7"/>
        <v>9807.4725490000001</v>
      </c>
      <c r="M70" s="98">
        <f t="shared" si="7"/>
        <v>12236.208224</v>
      </c>
      <c r="N70" s="98">
        <f t="shared" si="7"/>
        <v>11395.508019000001</v>
      </c>
      <c r="O70" s="99">
        <f t="shared" si="8"/>
        <v>6.3584080492931978</v>
      </c>
    </row>
    <row r="71" spans="5:15" x14ac:dyDescent="0.25">
      <c r="E71" s="100" t="s">
        <v>120</v>
      </c>
      <c r="F71" s="101">
        <f t="shared" si="6"/>
        <v>1343.020053</v>
      </c>
      <c r="G71" s="101">
        <f t="shared" si="6"/>
        <v>1380.3384390000001</v>
      </c>
      <c r="H71" s="101">
        <f t="shared" si="6"/>
        <v>1388.4507599999999</v>
      </c>
      <c r="I71" s="101">
        <f t="shared" si="6"/>
        <v>1363.182521</v>
      </c>
      <c r="J71" s="102">
        <f t="shared" si="6"/>
        <v>1338.278656</v>
      </c>
      <c r="K71" s="102">
        <f t="shared" si="7"/>
        <v>1453.1372799999999</v>
      </c>
      <c r="L71" s="102">
        <f t="shared" si="7"/>
        <v>1402.2339260000001</v>
      </c>
      <c r="M71" s="102">
        <f t="shared" si="7"/>
        <v>1450.6612379999999</v>
      </c>
      <c r="N71" s="102">
        <f t="shared" si="7"/>
        <v>1476.8319630000001</v>
      </c>
      <c r="O71" s="103">
        <f t="shared" si="8"/>
        <v>10.35309846561583</v>
      </c>
    </row>
    <row r="72" spans="5:15" x14ac:dyDescent="0.25">
      <c r="E72" s="96" t="s">
        <v>121</v>
      </c>
      <c r="F72" s="97">
        <f t="shared" si="6"/>
        <v>192.92405500000001</v>
      </c>
      <c r="G72" s="97">
        <f t="shared" si="6"/>
        <v>233.47066899999999</v>
      </c>
      <c r="H72" s="97">
        <f t="shared" si="6"/>
        <v>244.099592</v>
      </c>
      <c r="I72" s="97">
        <f t="shared" si="6"/>
        <v>259.844334</v>
      </c>
      <c r="J72" s="98">
        <f t="shared" si="6"/>
        <v>318.64299299999999</v>
      </c>
      <c r="K72" s="98">
        <f t="shared" si="7"/>
        <v>210.9145</v>
      </c>
      <c r="L72" s="98">
        <f t="shared" si="7"/>
        <v>189.76738700000001</v>
      </c>
      <c r="M72" s="98">
        <f t="shared" si="7"/>
        <v>264.928248</v>
      </c>
      <c r="N72" s="98">
        <f t="shared" si="7"/>
        <v>245.15489600000001</v>
      </c>
      <c r="O72" s="99">
        <f t="shared" si="8"/>
        <v>-23.062831637411836</v>
      </c>
    </row>
    <row r="73" spans="5:15" x14ac:dyDescent="0.25">
      <c r="E73" s="92" t="s">
        <v>122</v>
      </c>
      <c r="F73" s="93">
        <f t="shared" si="6"/>
        <v>5403.5290000000005</v>
      </c>
      <c r="G73" s="93">
        <f t="shared" si="6"/>
        <v>5634.7067100000004</v>
      </c>
      <c r="H73" s="93">
        <f t="shared" si="6"/>
        <v>5111.211448</v>
      </c>
      <c r="I73" s="93">
        <f t="shared" si="6"/>
        <v>6251.7093599999998</v>
      </c>
      <c r="J73" s="94">
        <f t="shared" si="6"/>
        <v>5358.9480169999997</v>
      </c>
      <c r="K73" s="94">
        <f t="shared" si="7"/>
        <v>6125.5034379999997</v>
      </c>
      <c r="L73" s="94">
        <f t="shared" si="7"/>
        <v>5850.5417660000003</v>
      </c>
      <c r="M73" s="94">
        <f t="shared" si="7"/>
        <v>6481.055668</v>
      </c>
      <c r="N73" s="94">
        <f t="shared" si="7"/>
        <v>5861.9819960000004</v>
      </c>
      <c r="O73" s="95">
        <f t="shared" si="8"/>
        <v>9.3868046005343579</v>
      </c>
    </row>
    <row r="74" spans="5:15" x14ac:dyDescent="0.25">
      <c r="E74" s="96" t="s">
        <v>123</v>
      </c>
      <c r="F74" s="97">
        <f t="shared" si="6"/>
        <v>3026.0257609999999</v>
      </c>
      <c r="G74" s="97">
        <f t="shared" si="6"/>
        <v>3079.8898749999998</v>
      </c>
      <c r="H74" s="97">
        <f t="shared" si="6"/>
        <v>3083.7076689999999</v>
      </c>
      <c r="I74" s="97">
        <f t="shared" si="6"/>
        <v>3338.1923310000002</v>
      </c>
      <c r="J74" s="98">
        <f t="shared" si="6"/>
        <v>2972.0517570000002</v>
      </c>
      <c r="K74" s="98">
        <f t="shared" si="7"/>
        <v>2891.294852</v>
      </c>
      <c r="L74" s="98">
        <f t="shared" si="7"/>
        <v>2913.9514629999999</v>
      </c>
      <c r="M74" s="98">
        <f t="shared" si="7"/>
        <v>2868.695154</v>
      </c>
      <c r="N74" s="98">
        <f t="shared" si="7"/>
        <v>2681.312312</v>
      </c>
      <c r="O74" s="99">
        <f t="shared" si="8"/>
        <v>-9.7824489198490134</v>
      </c>
    </row>
    <row r="75" spans="5:15" x14ac:dyDescent="0.25">
      <c r="E75" s="92" t="s">
        <v>124</v>
      </c>
      <c r="F75" s="93">
        <f t="shared" ref="F75:N80" si="9">F47</f>
        <v>486.88165700000002</v>
      </c>
      <c r="G75" s="93">
        <f t="shared" si="9"/>
        <v>412.43631800000003</v>
      </c>
      <c r="H75" s="93">
        <f t="shared" si="9"/>
        <v>489.00508300000001</v>
      </c>
      <c r="I75" s="93">
        <f t="shared" si="9"/>
        <v>374.44861900000001</v>
      </c>
      <c r="J75" s="94">
        <f t="shared" si="9"/>
        <v>357.89354600000001</v>
      </c>
      <c r="K75" s="94">
        <f t="shared" si="9"/>
        <v>395.02884499999999</v>
      </c>
      <c r="L75" s="94">
        <f t="shared" si="9"/>
        <v>256.64762400000001</v>
      </c>
      <c r="M75" s="94">
        <f t="shared" si="9"/>
        <v>318.088481</v>
      </c>
      <c r="N75" s="94">
        <f t="shared" si="9"/>
        <v>222.72084599999999</v>
      </c>
      <c r="O75" s="95">
        <f t="shared" si="8"/>
        <v>-37.768968317746641</v>
      </c>
    </row>
    <row r="76" spans="5:15" x14ac:dyDescent="0.25">
      <c r="E76" s="96" t="s">
        <v>125</v>
      </c>
      <c r="F76" s="97">
        <f t="shared" si="9"/>
        <v>271.69935700000002</v>
      </c>
      <c r="G76" s="97">
        <f t="shared" si="9"/>
        <v>282.66029200000003</v>
      </c>
      <c r="H76" s="97">
        <f t="shared" si="9"/>
        <v>275.73735799999997</v>
      </c>
      <c r="I76" s="97">
        <f t="shared" si="9"/>
        <v>305.83966500000002</v>
      </c>
      <c r="J76" s="98">
        <f t="shared" si="9"/>
        <v>282.09036200000003</v>
      </c>
      <c r="K76" s="98">
        <f t="shared" si="9"/>
        <v>270.39476300000001</v>
      </c>
      <c r="L76" s="98">
        <f t="shared" si="9"/>
        <v>263.18369000000001</v>
      </c>
      <c r="M76" s="98">
        <f t="shared" si="9"/>
        <v>261.45529800000003</v>
      </c>
      <c r="N76" s="98">
        <f t="shared" si="9"/>
        <v>292.54656399999999</v>
      </c>
      <c r="O76" s="99">
        <f t="shared" si="8"/>
        <v>3.706685306745773</v>
      </c>
    </row>
    <row r="77" spans="5:15" x14ac:dyDescent="0.25">
      <c r="E77" s="92" t="s">
        <v>126</v>
      </c>
      <c r="F77" s="93">
        <f t="shared" si="9"/>
        <v>5508.5411190000004</v>
      </c>
      <c r="G77" s="93">
        <f t="shared" si="9"/>
        <v>5829.6680200000001</v>
      </c>
      <c r="H77" s="93">
        <f t="shared" si="9"/>
        <v>5385.138414</v>
      </c>
      <c r="I77" s="93">
        <f t="shared" si="9"/>
        <v>6069.0602220000001</v>
      </c>
      <c r="J77" s="94">
        <f t="shared" si="9"/>
        <v>5142.8814050000001</v>
      </c>
      <c r="K77" s="94">
        <f t="shared" si="9"/>
        <v>5307.7093670000004</v>
      </c>
      <c r="L77" s="94">
        <f t="shared" si="9"/>
        <v>5645.1532319999997</v>
      </c>
      <c r="M77" s="94">
        <f t="shared" si="9"/>
        <v>5401.6516339999998</v>
      </c>
      <c r="N77" s="94">
        <f t="shared" si="9"/>
        <v>4367.7923890000002</v>
      </c>
      <c r="O77" s="95">
        <f t="shared" si="8"/>
        <v>-15.071104211083785</v>
      </c>
    </row>
    <row r="78" spans="5:15" x14ac:dyDescent="0.25">
      <c r="E78" s="96" t="s">
        <v>127</v>
      </c>
      <c r="F78" s="97">
        <f t="shared" si="9"/>
        <v>2514.9722529999999</v>
      </c>
      <c r="G78" s="97">
        <f t="shared" si="9"/>
        <v>3191.9268059999999</v>
      </c>
      <c r="H78" s="97">
        <f t="shared" si="9"/>
        <v>3430.4255360000002</v>
      </c>
      <c r="I78" s="97">
        <f t="shared" si="9"/>
        <v>3177.8449380000002</v>
      </c>
      <c r="J78" s="98">
        <f t="shared" si="9"/>
        <v>2692.0638749999998</v>
      </c>
      <c r="K78" s="98">
        <f t="shared" si="9"/>
        <v>2035.210861</v>
      </c>
      <c r="L78" s="98">
        <f t="shared" si="9"/>
        <v>2411.9932399999998</v>
      </c>
      <c r="M78" s="98">
        <f t="shared" si="9"/>
        <v>2549.9752699999999</v>
      </c>
      <c r="N78" s="98">
        <f t="shared" si="9"/>
        <v>2501.882752</v>
      </c>
      <c r="O78" s="99">
        <f t="shared" si="8"/>
        <v>-7.0645100499333386</v>
      </c>
    </row>
    <row r="79" spans="5:15" x14ac:dyDescent="0.25">
      <c r="E79" s="92" t="s">
        <v>128</v>
      </c>
      <c r="F79" s="93">
        <f t="shared" si="9"/>
        <v>16247.516648999999</v>
      </c>
      <c r="G79" s="93">
        <f t="shared" si="9"/>
        <v>17614.605539</v>
      </c>
      <c r="H79" s="93">
        <f t="shared" si="9"/>
        <v>26181.682260000001</v>
      </c>
      <c r="I79" s="93">
        <f t="shared" si="9"/>
        <v>18512.728665999999</v>
      </c>
      <c r="J79" s="94">
        <f t="shared" si="9"/>
        <v>14446.860081000001</v>
      </c>
      <c r="K79" s="94">
        <f t="shared" si="9"/>
        <v>11419.508604000001</v>
      </c>
      <c r="L79" s="94">
        <f t="shared" si="9"/>
        <v>8833.6197690000008</v>
      </c>
      <c r="M79" s="94">
        <f t="shared" si="9"/>
        <v>10117.136943</v>
      </c>
      <c r="N79" s="94">
        <f t="shared" si="9"/>
        <v>8806.7974329999997</v>
      </c>
      <c r="O79" s="95">
        <f t="shared" si="8"/>
        <v>-39.040058645114257</v>
      </c>
    </row>
    <row r="80" spans="5:15" x14ac:dyDescent="0.25">
      <c r="E80" s="104" t="s">
        <v>103</v>
      </c>
      <c r="F80" s="105">
        <f t="shared" si="9"/>
        <v>154990.32631900001</v>
      </c>
      <c r="G80" s="105">
        <f t="shared" si="9"/>
        <v>169318.05100800001</v>
      </c>
      <c r="H80" s="105">
        <f t="shared" si="9"/>
        <v>171488.28345700001</v>
      </c>
      <c r="I80" s="105">
        <f t="shared" si="9"/>
        <v>164452.57140300001</v>
      </c>
      <c r="J80" s="106">
        <f t="shared" si="9"/>
        <v>158340.13955699999</v>
      </c>
      <c r="K80" s="106">
        <f t="shared" si="9"/>
        <v>151356.968089</v>
      </c>
      <c r="L80" s="106">
        <f t="shared" si="9"/>
        <v>136668.05584799999</v>
      </c>
      <c r="M80" s="106">
        <f>M52</f>
        <v>145466.32016199999</v>
      </c>
      <c r="N80" s="106">
        <f t="shared" si="9"/>
        <v>142347.92485899999</v>
      </c>
      <c r="O80" s="107">
        <f t="shared" si="8"/>
        <v>-10.099911963411557</v>
      </c>
    </row>
    <row r="83" spans="5:5" x14ac:dyDescent="0.25">
      <c r="E83" s="77" t="s">
        <v>49</v>
      </c>
    </row>
  </sheetData>
  <mergeCells count="2">
    <mergeCell ref="A3:A4"/>
    <mergeCell ref="A29:A30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7213-CBF2-4D85-8DE3-A645FFC68E81}">
  <sheetPr>
    <tabColor rgb="FF7030A0"/>
  </sheetPr>
  <dimension ref="A2:R85"/>
  <sheetViews>
    <sheetView showGridLines="0" topLeftCell="E28" zoomScaleNormal="100" workbookViewId="0">
      <selection activeCell="L88" sqref="L88"/>
    </sheetView>
  </sheetViews>
  <sheetFormatPr defaultRowHeight="15" x14ac:dyDescent="0.25"/>
  <cols>
    <col min="1" max="1" width="36.5703125" bestFit="1" customWidth="1"/>
    <col min="2" max="2" width="14.5703125" bestFit="1" customWidth="1"/>
    <col min="3" max="3" width="14.28515625" bestFit="1" customWidth="1"/>
    <col min="4" max="4" width="14.85546875" bestFit="1" customWidth="1"/>
    <col min="5" max="5" width="13.7109375" bestFit="1" customWidth="1"/>
    <col min="6" max="6" width="18.42578125" customWidth="1"/>
    <col min="7" max="7" width="14.28515625" bestFit="1" customWidth="1"/>
    <col min="8" max="9" width="14.5703125" bestFit="1" customWidth="1"/>
    <col min="10" max="11" width="14.85546875" bestFit="1" customWidth="1"/>
    <col min="12" max="12" width="14.28515625" bestFit="1" customWidth="1"/>
    <col min="13" max="13" width="14.85546875" bestFit="1" customWidth="1"/>
    <col min="14" max="15" width="14.85546875" customWidth="1"/>
    <col min="16" max="16" width="11.28515625" customWidth="1"/>
  </cols>
  <sheetData>
    <row r="2" spans="1:15" x14ac:dyDescent="0.25">
      <c r="A2" s="1" t="s">
        <v>129</v>
      </c>
    </row>
    <row r="3" spans="1:15" x14ac:dyDescent="0.25">
      <c r="A3" s="2"/>
    </row>
    <row r="4" spans="1:15" ht="15.75" thickBot="1" x14ac:dyDescent="0.3">
      <c r="A4" s="108" t="s">
        <v>130</v>
      </c>
    </row>
    <row r="5" spans="1:15" ht="15.75" thickBot="1" x14ac:dyDescent="0.3">
      <c r="A5" s="158" t="s">
        <v>51</v>
      </c>
      <c r="B5" s="78" t="s">
        <v>52</v>
      </c>
      <c r="C5" s="78" t="s">
        <v>53</v>
      </c>
      <c r="D5" s="78" t="s">
        <v>54</v>
      </c>
      <c r="E5" s="78" t="s">
        <v>55</v>
      </c>
      <c r="F5" s="78" t="s">
        <v>56</v>
      </c>
      <c r="G5" s="78" t="s">
        <v>57</v>
      </c>
      <c r="H5" s="78" t="s">
        <v>58</v>
      </c>
      <c r="I5" s="78" t="s">
        <v>59</v>
      </c>
      <c r="J5" s="78" t="s">
        <v>60</v>
      </c>
      <c r="K5" s="78" t="s">
        <v>61</v>
      </c>
      <c r="L5" s="78" t="s">
        <v>62</v>
      </c>
      <c r="M5" s="78" t="s">
        <v>64</v>
      </c>
      <c r="N5" s="78" t="s">
        <v>63</v>
      </c>
      <c r="O5" s="109"/>
    </row>
    <row r="6" spans="1:15" ht="15.75" thickBot="1" x14ac:dyDescent="0.3">
      <c r="A6" s="159"/>
      <c r="B6" s="79"/>
      <c r="C6" s="79" t="s">
        <v>131</v>
      </c>
      <c r="D6" s="79" t="s">
        <v>131</v>
      </c>
      <c r="E6" s="79" t="s">
        <v>131</v>
      </c>
      <c r="F6" s="79" t="s">
        <v>131</v>
      </c>
      <c r="G6" s="79" t="s">
        <v>131</v>
      </c>
      <c r="H6" s="79" t="s">
        <v>131</v>
      </c>
      <c r="I6" s="79" t="s">
        <v>131</v>
      </c>
      <c r="J6" s="79" t="s">
        <v>131</v>
      </c>
      <c r="K6" s="79" t="s">
        <v>131</v>
      </c>
      <c r="L6" s="79" t="s">
        <v>131</v>
      </c>
      <c r="M6" s="79" t="s">
        <v>131</v>
      </c>
      <c r="N6" s="79" t="s">
        <v>131</v>
      </c>
      <c r="O6" s="45"/>
    </row>
    <row r="7" spans="1:15" x14ac:dyDescent="0.25">
      <c r="A7" s="80" t="s">
        <v>66</v>
      </c>
      <c r="B7" s="22">
        <v>11495706534</v>
      </c>
      <c r="C7" s="22">
        <v>12659441257</v>
      </c>
      <c r="D7" s="22">
        <v>12160678517</v>
      </c>
      <c r="E7" s="22">
        <v>13501298472</v>
      </c>
      <c r="F7" s="22">
        <v>13616691265</v>
      </c>
      <c r="G7" s="22">
        <v>15078112124</v>
      </c>
      <c r="H7" s="22">
        <v>14653404440</v>
      </c>
      <c r="I7" s="22">
        <v>16095741941</v>
      </c>
      <c r="J7" s="22">
        <v>15779617499</v>
      </c>
      <c r="K7" s="22">
        <v>17070026208</v>
      </c>
      <c r="L7" s="22">
        <v>14491890804</v>
      </c>
      <c r="M7" s="22">
        <v>16414269742</v>
      </c>
      <c r="N7" s="22">
        <v>15446308528</v>
      </c>
      <c r="O7" s="22"/>
    </row>
    <row r="8" spans="1:15" x14ac:dyDescent="0.25">
      <c r="A8" s="80" t="s">
        <v>67</v>
      </c>
      <c r="B8" s="22">
        <v>162694794</v>
      </c>
      <c r="C8" s="22">
        <v>189461757</v>
      </c>
      <c r="D8" s="22">
        <v>181415778</v>
      </c>
      <c r="E8" s="22">
        <v>184650950</v>
      </c>
      <c r="F8" s="22">
        <v>238798169</v>
      </c>
      <c r="G8" s="22">
        <v>273867367</v>
      </c>
      <c r="H8" s="22">
        <v>226523193</v>
      </c>
      <c r="I8" s="22">
        <v>217477765</v>
      </c>
      <c r="J8" s="22">
        <v>213823059</v>
      </c>
      <c r="K8" s="22">
        <v>201318823</v>
      </c>
      <c r="L8" s="22">
        <v>154057410</v>
      </c>
      <c r="M8" s="22">
        <v>181761758</v>
      </c>
      <c r="N8" s="22">
        <v>202984046</v>
      </c>
      <c r="O8" s="22"/>
    </row>
    <row r="9" spans="1:15" x14ac:dyDescent="0.25">
      <c r="A9" s="80" t="s">
        <v>68</v>
      </c>
      <c r="B9" s="22">
        <v>31222508172</v>
      </c>
      <c r="C9" s="22">
        <v>35218391224</v>
      </c>
      <c r="D9" s="22">
        <v>33366339616</v>
      </c>
      <c r="E9" s="22">
        <v>36705996215</v>
      </c>
      <c r="F9" s="22">
        <v>38322443498</v>
      </c>
      <c r="G9" s="22">
        <v>42213278727</v>
      </c>
      <c r="H9" s="22">
        <v>39513188621</v>
      </c>
      <c r="I9" s="22">
        <v>42199789633</v>
      </c>
      <c r="J9" s="22">
        <v>41682713084</v>
      </c>
      <c r="K9" s="22">
        <v>41911522183</v>
      </c>
      <c r="L9" s="22">
        <v>38419404455</v>
      </c>
      <c r="M9" s="22">
        <v>41560446299</v>
      </c>
      <c r="N9" s="22">
        <v>40279918925</v>
      </c>
      <c r="O9" s="22"/>
    </row>
    <row r="10" spans="1:15" x14ac:dyDescent="0.25">
      <c r="A10" s="80" t="s">
        <v>69</v>
      </c>
      <c r="B10" s="22">
        <v>1559792759</v>
      </c>
      <c r="C10" s="22">
        <v>1886032087</v>
      </c>
      <c r="D10" s="22">
        <v>2613582558</v>
      </c>
      <c r="E10" s="22">
        <v>1891204709</v>
      </c>
      <c r="F10" s="22">
        <v>2256992667</v>
      </c>
      <c r="G10" s="22">
        <v>2794095071</v>
      </c>
      <c r="H10" s="22">
        <v>2626228076</v>
      </c>
      <c r="I10" s="22">
        <v>2896542693</v>
      </c>
      <c r="J10" s="22">
        <v>2117809342</v>
      </c>
      <c r="K10" s="22">
        <v>3379407713</v>
      </c>
      <c r="L10" s="22">
        <v>2421600207</v>
      </c>
      <c r="M10" s="22">
        <v>2740019671</v>
      </c>
      <c r="N10" s="22">
        <v>1807257327</v>
      </c>
      <c r="O10" s="22"/>
    </row>
    <row r="11" spans="1:15" x14ac:dyDescent="0.25">
      <c r="A11" s="80" t="s">
        <v>70</v>
      </c>
      <c r="B11" s="22">
        <v>2429111160</v>
      </c>
      <c r="C11" s="22">
        <v>2633151591</v>
      </c>
      <c r="D11" s="22">
        <v>2491265189</v>
      </c>
      <c r="E11" s="22">
        <v>2697220986</v>
      </c>
      <c r="F11" s="22">
        <v>2797208847</v>
      </c>
      <c r="G11" s="22">
        <v>3025777196</v>
      </c>
      <c r="H11" s="22">
        <v>2993878824</v>
      </c>
      <c r="I11" s="22">
        <v>3028029533</v>
      </c>
      <c r="J11" s="22">
        <v>3083822392</v>
      </c>
      <c r="K11" s="22">
        <v>3045995788</v>
      </c>
      <c r="L11" s="22">
        <v>2908286833</v>
      </c>
      <c r="M11" s="22">
        <v>3219343078</v>
      </c>
      <c r="N11" s="22">
        <v>3203228127</v>
      </c>
      <c r="O11" s="22"/>
    </row>
    <row r="12" spans="1:15" x14ac:dyDescent="0.25">
      <c r="A12" s="80" t="s">
        <v>71</v>
      </c>
      <c r="B12" s="22">
        <v>16133512577</v>
      </c>
      <c r="C12" s="22">
        <v>18232233324</v>
      </c>
      <c r="D12" s="22">
        <v>17336509195</v>
      </c>
      <c r="E12" s="22">
        <v>19105187580</v>
      </c>
      <c r="F12" s="22">
        <v>19370686587</v>
      </c>
      <c r="G12" s="22">
        <v>21547003063</v>
      </c>
      <c r="H12" s="22">
        <v>19933286485</v>
      </c>
      <c r="I12" s="22">
        <v>21342676649</v>
      </c>
      <c r="J12" s="22">
        <v>21022711316</v>
      </c>
      <c r="K12" s="22">
        <v>21022974607</v>
      </c>
      <c r="L12" s="22">
        <v>19229388091</v>
      </c>
      <c r="M12" s="22">
        <v>20679892894</v>
      </c>
      <c r="N12" s="22">
        <v>19940525135</v>
      </c>
      <c r="O12" s="22"/>
    </row>
    <row r="13" spans="1:15" x14ac:dyDescent="0.25">
      <c r="A13" s="80" t="s">
        <v>72</v>
      </c>
      <c r="B13" s="22">
        <v>3322074968</v>
      </c>
      <c r="C13" s="22">
        <v>4774318462</v>
      </c>
      <c r="D13" s="22">
        <v>5162972216</v>
      </c>
      <c r="E13" s="22">
        <v>4925620375</v>
      </c>
      <c r="F13" s="22">
        <v>5005154848</v>
      </c>
      <c r="G13" s="22">
        <v>5558459874</v>
      </c>
      <c r="H13" s="22">
        <v>5638938221</v>
      </c>
      <c r="I13" s="22">
        <v>5921172592</v>
      </c>
      <c r="J13" s="22">
        <v>4522139927</v>
      </c>
      <c r="K13" s="22">
        <v>5019704029</v>
      </c>
      <c r="L13" s="22">
        <v>5457583539</v>
      </c>
      <c r="M13" s="22">
        <v>4112986070</v>
      </c>
      <c r="N13" s="22">
        <v>4935636918</v>
      </c>
      <c r="O13" s="22"/>
    </row>
    <row r="14" spans="1:15" x14ac:dyDescent="0.25">
      <c r="A14" s="80" t="s">
        <v>73</v>
      </c>
      <c r="B14" s="22">
        <v>16883007174</v>
      </c>
      <c r="C14" s="22">
        <v>19074800141</v>
      </c>
      <c r="D14" s="22">
        <v>17763818051</v>
      </c>
      <c r="E14" s="22">
        <v>19658089264</v>
      </c>
      <c r="F14" s="22">
        <v>20675055883</v>
      </c>
      <c r="G14" s="22">
        <v>21723953822</v>
      </c>
      <c r="H14" s="22">
        <v>20467296272</v>
      </c>
      <c r="I14" s="22">
        <v>21291438893</v>
      </c>
      <c r="J14" s="22">
        <v>21593121987</v>
      </c>
      <c r="K14" s="22">
        <v>21947913649</v>
      </c>
      <c r="L14" s="22">
        <v>20234080599</v>
      </c>
      <c r="M14" s="22">
        <v>21690988897</v>
      </c>
      <c r="N14" s="22">
        <v>20934798120</v>
      </c>
      <c r="O14" s="22"/>
    </row>
    <row r="15" spans="1:15" x14ac:dyDescent="0.25">
      <c r="A15" s="80" t="s">
        <v>74</v>
      </c>
      <c r="B15" s="22">
        <v>11053750559</v>
      </c>
      <c r="C15" s="22">
        <v>12756893872</v>
      </c>
      <c r="D15" s="22">
        <v>11693917044</v>
      </c>
      <c r="E15" s="22">
        <v>12427391229</v>
      </c>
      <c r="F15" s="22">
        <v>12211484413</v>
      </c>
      <c r="G15" s="22">
        <v>13702126092</v>
      </c>
      <c r="H15" s="22">
        <v>13206877344</v>
      </c>
      <c r="I15" s="22">
        <v>15387347068</v>
      </c>
      <c r="J15" s="22">
        <v>14432329981</v>
      </c>
      <c r="K15" s="22">
        <v>14355315622</v>
      </c>
      <c r="L15" s="22">
        <v>13643042914</v>
      </c>
      <c r="M15" s="22">
        <v>14629814614</v>
      </c>
      <c r="N15" s="22">
        <v>15063095622</v>
      </c>
      <c r="O15" s="22"/>
    </row>
    <row r="16" spans="1:15" x14ac:dyDescent="0.25">
      <c r="A16" s="80" t="s">
        <v>75</v>
      </c>
      <c r="B16" s="22">
        <v>1026378647</v>
      </c>
      <c r="C16" s="22">
        <v>1198832099</v>
      </c>
      <c r="D16" s="22">
        <v>1180202871</v>
      </c>
      <c r="E16" s="22">
        <v>1298299456</v>
      </c>
      <c r="F16" s="22">
        <v>1376831345</v>
      </c>
      <c r="G16" s="22">
        <v>1612637870</v>
      </c>
      <c r="H16" s="22">
        <v>1421901151</v>
      </c>
      <c r="I16" s="22">
        <v>1401257856</v>
      </c>
      <c r="J16" s="22">
        <v>1437642435</v>
      </c>
      <c r="K16" s="22">
        <v>1445273982</v>
      </c>
      <c r="L16" s="22">
        <v>1329554329</v>
      </c>
      <c r="M16" s="22">
        <v>1395473929</v>
      </c>
      <c r="N16" s="22">
        <v>1415400656</v>
      </c>
      <c r="O16" s="22"/>
    </row>
    <row r="17" spans="1:18" x14ac:dyDescent="0.25">
      <c r="A17" s="80" t="s">
        <v>76</v>
      </c>
      <c r="B17" s="22">
        <v>2859862726</v>
      </c>
      <c r="C17" s="22">
        <v>3171652346</v>
      </c>
      <c r="D17" s="22">
        <v>2985543086</v>
      </c>
      <c r="E17" s="22">
        <v>3584658236</v>
      </c>
      <c r="F17" s="22">
        <v>3970092037</v>
      </c>
      <c r="G17" s="22">
        <v>6362854530</v>
      </c>
      <c r="H17" s="22">
        <v>6684761811</v>
      </c>
      <c r="I17" s="22">
        <v>5849973594</v>
      </c>
      <c r="J17" s="22">
        <v>8066022969</v>
      </c>
      <c r="K17" s="22">
        <v>4195983901</v>
      </c>
      <c r="L17" s="22">
        <v>3195398636</v>
      </c>
      <c r="M17" s="22">
        <v>4600198953</v>
      </c>
      <c r="N17" s="22">
        <v>3589911145</v>
      </c>
      <c r="O17" s="22"/>
    </row>
    <row r="18" spans="1:18" x14ac:dyDescent="0.25">
      <c r="A18" s="80" t="s">
        <v>77</v>
      </c>
      <c r="B18" s="22">
        <v>7331716694</v>
      </c>
      <c r="C18" s="22">
        <v>6811198355</v>
      </c>
      <c r="D18" s="22">
        <v>6763745511</v>
      </c>
      <c r="E18" s="22">
        <v>7741215239</v>
      </c>
      <c r="F18" s="22">
        <v>8227561963</v>
      </c>
      <c r="G18" s="22">
        <v>8064361172</v>
      </c>
      <c r="H18" s="22">
        <v>8123268529</v>
      </c>
      <c r="I18" s="22">
        <v>7825184502</v>
      </c>
      <c r="J18" s="22">
        <v>7279001752</v>
      </c>
      <c r="K18" s="22">
        <v>7497465488</v>
      </c>
      <c r="L18" s="22">
        <v>6725673757</v>
      </c>
      <c r="M18" s="22">
        <v>7597961196</v>
      </c>
      <c r="N18" s="22">
        <v>7896381771</v>
      </c>
      <c r="O18" s="22"/>
    </row>
    <row r="19" spans="1:18" x14ac:dyDescent="0.25">
      <c r="A19" s="80" t="s">
        <v>78</v>
      </c>
      <c r="B19" s="22">
        <v>2325988354</v>
      </c>
      <c r="C19" s="22">
        <v>2386320876</v>
      </c>
      <c r="D19" s="22">
        <v>1874734233</v>
      </c>
      <c r="E19" s="22">
        <v>2090918133</v>
      </c>
      <c r="F19" s="22">
        <v>2241612709</v>
      </c>
      <c r="G19" s="22">
        <v>2318562377</v>
      </c>
      <c r="H19" s="22">
        <v>2054645323</v>
      </c>
      <c r="I19" s="22">
        <v>2247654581</v>
      </c>
      <c r="J19" s="22">
        <v>2439577325</v>
      </c>
      <c r="K19" s="22">
        <v>2672578054</v>
      </c>
      <c r="L19" s="22">
        <v>2408823028</v>
      </c>
      <c r="M19" s="22">
        <v>2545483188</v>
      </c>
      <c r="N19" s="22">
        <v>2741383277</v>
      </c>
      <c r="O19" s="22"/>
    </row>
    <row r="20" spans="1:18" x14ac:dyDescent="0.25">
      <c r="A20" s="80" t="s">
        <v>79</v>
      </c>
      <c r="B20" s="22">
        <v>282559762</v>
      </c>
      <c r="C20" s="22">
        <v>314779595</v>
      </c>
      <c r="D20" s="22">
        <v>263613086</v>
      </c>
      <c r="E20" s="22">
        <v>294115855</v>
      </c>
      <c r="F20" s="22">
        <v>214843521</v>
      </c>
      <c r="G20" s="22">
        <v>293564923</v>
      </c>
      <c r="H20" s="22">
        <v>239556280</v>
      </c>
      <c r="I20" s="22">
        <v>263868995</v>
      </c>
      <c r="J20" s="22">
        <v>270996826</v>
      </c>
      <c r="K20" s="22">
        <v>320503119</v>
      </c>
      <c r="L20" s="22">
        <v>293696748</v>
      </c>
      <c r="M20" s="22">
        <v>339270943</v>
      </c>
      <c r="N20" s="22">
        <v>331059326</v>
      </c>
      <c r="O20" s="22"/>
    </row>
    <row r="21" spans="1:18" x14ac:dyDescent="0.25">
      <c r="A21" s="80" t="s">
        <v>80</v>
      </c>
      <c r="B21" s="22">
        <v>3163058066</v>
      </c>
      <c r="C21" s="22">
        <v>3360306107</v>
      </c>
      <c r="D21" s="22">
        <v>3217979019</v>
      </c>
      <c r="E21" s="22">
        <v>3564223267</v>
      </c>
      <c r="F21" s="22">
        <v>3928971259</v>
      </c>
      <c r="G21" s="22">
        <v>4292122005</v>
      </c>
      <c r="H21" s="22">
        <v>4111520857</v>
      </c>
      <c r="I21" s="22">
        <v>4857714524</v>
      </c>
      <c r="J21" s="22">
        <v>4900334398</v>
      </c>
      <c r="K21" s="22">
        <v>5436762177</v>
      </c>
      <c r="L21" s="22">
        <v>5401963347</v>
      </c>
      <c r="M21" s="22">
        <v>6468340827</v>
      </c>
      <c r="N21" s="22">
        <v>5372731626</v>
      </c>
      <c r="O21" s="22"/>
    </row>
    <row r="22" spans="1:18" x14ac:dyDescent="0.25">
      <c r="A22" s="80" t="s">
        <v>81</v>
      </c>
      <c r="B22" s="22">
        <v>1970291204</v>
      </c>
      <c r="C22" s="22">
        <v>2163001012</v>
      </c>
      <c r="D22" s="22">
        <v>2234787085</v>
      </c>
      <c r="E22" s="22">
        <v>2390179412</v>
      </c>
      <c r="F22" s="22">
        <v>2435233251</v>
      </c>
      <c r="G22" s="22">
        <v>2635577262</v>
      </c>
      <c r="H22" s="22">
        <v>2461482977</v>
      </c>
      <c r="I22" s="22">
        <v>2481627102</v>
      </c>
      <c r="J22" s="22">
        <v>2486215173</v>
      </c>
      <c r="K22" s="22">
        <v>2533187354</v>
      </c>
      <c r="L22" s="22">
        <v>2475459394</v>
      </c>
      <c r="M22" s="22">
        <v>2643876780</v>
      </c>
      <c r="N22" s="22">
        <v>2359593504</v>
      </c>
      <c r="O22" s="22"/>
    </row>
    <row r="23" spans="1:18" x14ac:dyDescent="0.25">
      <c r="A23" s="80" t="s">
        <v>82</v>
      </c>
      <c r="B23" s="22">
        <v>788270497</v>
      </c>
      <c r="C23" s="22">
        <v>674718850</v>
      </c>
      <c r="D23" s="22">
        <v>522620081</v>
      </c>
      <c r="E23" s="22">
        <v>838098604</v>
      </c>
      <c r="F23" s="22">
        <v>681489276</v>
      </c>
      <c r="G23" s="22">
        <v>858660074</v>
      </c>
      <c r="H23" s="22">
        <v>551033442</v>
      </c>
      <c r="I23" s="22">
        <v>740960329</v>
      </c>
      <c r="J23" s="22">
        <v>793428007</v>
      </c>
      <c r="K23" s="22">
        <v>851855085</v>
      </c>
      <c r="L23" s="22">
        <v>657671283</v>
      </c>
      <c r="M23" s="22">
        <v>682539610</v>
      </c>
      <c r="N23" s="22">
        <v>513518395</v>
      </c>
      <c r="O23" s="22"/>
    </row>
    <row r="24" spans="1:18" x14ac:dyDescent="0.25">
      <c r="A24" s="80" t="s">
        <v>83</v>
      </c>
      <c r="B24" s="22">
        <v>113189410</v>
      </c>
      <c r="C24" s="22">
        <v>162011331</v>
      </c>
      <c r="D24" s="22">
        <v>126590942</v>
      </c>
      <c r="E24" s="22">
        <v>155803084</v>
      </c>
      <c r="F24" s="22">
        <v>171261024</v>
      </c>
      <c r="G24" s="22">
        <v>183237184</v>
      </c>
      <c r="H24" s="22">
        <v>167629428</v>
      </c>
      <c r="I24" s="22">
        <v>194472380</v>
      </c>
      <c r="J24" s="22">
        <v>195064909</v>
      </c>
      <c r="K24" s="22">
        <v>237416076</v>
      </c>
      <c r="L24" s="22">
        <v>198811123</v>
      </c>
      <c r="M24" s="22">
        <v>248084055</v>
      </c>
      <c r="N24" s="22">
        <v>247523503</v>
      </c>
      <c r="O24" s="22"/>
    </row>
    <row r="25" spans="1:18" x14ac:dyDescent="0.25">
      <c r="A25" s="80" t="s">
        <v>84</v>
      </c>
      <c r="B25" s="22">
        <v>2041242211</v>
      </c>
      <c r="C25" s="22">
        <v>2612550035</v>
      </c>
      <c r="D25" s="22">
        <v>2766969206</v>
      </c>
      <c r="E25" s="22">
        <v>3210079057</v>
      </c>
      <c r="F25" s="22">
        <v>3502089013</v>
      </c>
      <c r="G25" s="22">
        <v>4684220264</v>
      </c>
      <c r="H25" s="22">
        <v>4247549118</v>
      </c>
      <c r="I25" s="22">
        <v>4379349298</v>
      </c>
      <c r="J25" s="22">
        <v>3370582764</v>
      </c>
      <c r="K25" s="22">
        <v>3339299676</v>
      </c>
      <c r="L25" s="22">
        <v>3644593505</v>
      </c>
      <c r="M25" s="22">
        <v>3673853217</v>
      </c>
      <c r="N25" s="22">
        <v>3672415723</v>
      </c>
      <c r="O25" s="22"/>
    </row>
    <row r="26" spans="1:18" x14ac:dyDescent="0.25">
      <c r="A26" s="80" t="s">
        <v>85</v>
      </c>
      <c r="B26" s="22">
        <v>1186894847</v>
      </c>
      <c r="C26" s="22">
        <v>1455173232</v>
      </c>
      <c r="D26" s="22">
        <v>1200347277</v>
      </c>
      <c r="E26" s="22">
        <v>1713111175</v>
      </c>
      <c r="F26" s="22">
        <v>1602966708</v>
      </c>
      <c r="G26" s="22">
        <v>2641214539</v>
      </c>
      <c r="H26" s="22">
        <v>2445612225</v>
      </c>
      <c r="I26" s="22">
        <v>2289550092</v>
      </c>
      <c r="J26" s="22">
        <v>1796628732</v>
      </c>
      <c r="K26" s="22">
        <v>1418293155</v>
      </c>
      <c r="L26" s="22">
        <v>1685830257</v>
      </c>
      <c r="M26" s="22">
        <v>1902672069</v>
      </c>
      <c r="N26" s="22">
        <v>1957029013</v>
      </c>
      <c r="O26" s="22"/>
    </row>
    <row r="27" spans="1:18" x14ac:dyDescent="0.25">
      <c r="A27" s="80" t="s">
        <v>86</v>
      </c>
      <c r="B27" s="22">
        <v>1645671087</v>
      </c>
      <c r="C27" s="22">
        <v>1748620315</v>
      </c>
      <c r="D27" s="22">
        <v>1741605086</v>
      </c>
      <c r="E27" s="22">
        <v>2663331736</v>
      </c>
      <c r="F27" s="22">
        <v>2609308505</v>
      </c>
      <c r="G27" s="22">
        <v>2218546172</v>
      </c>
      <c r="H27" s="22">
        <v>2495237200</v>
      </c>
      <c r="I27" s="22">
        <v>3480124120</v>
      </c>
      <c r="J27" s="22">
        <v>2042928101</v>
      </c>
      <c r="K27" s="22">
        <v>2044753358</v>
      </c>
      <c r="L27" s="22">
        <v>2144232640</v>
      </c>
      <c r="M27" s="22">
        <v>2282074233</v>
      </c>
      <c r="N27" s="22">
        <v>3227594457</v>
      </c>
      <c r="O27" s="22"/>
    </row>
    <row r="28" spans="1:18" x14ac:dyDescent="0.25">
      <c r="A28" s="80"/>
      <c r="B28" s="82">
        <f t="shared" ref="B28:I28" si="0">SUM(B7:B27)</f>
        <v>118997282202</v>
      </c>
      <c r="C28" s="82">
        <f t="shared" si="0"/>
        <v>133483887868</v>
      </c>
      <c r="D28" s="82">
        <f t="shared" si="0"/>
        <v>127649235647</v>
      </c>
      <c r="E28" s="82">
        <f t="shared" si="0"/>
        <v>140640693034</v>
      </c>
      <c r="F28" s="82">
        <f t="shared" si="0"/>
        <v>145456776788</v>
      </c>
      <c r="G28" s="82">
        <f t="shared" si="0"/>
        <v>162082231708</v>
      </c>
      <c r="H28" s="82">
        <f t="shared" si="0"/>
        <v>154263819817</v>
      </c>
      <c r="I28" s="82">
        <f t="shared" si="0"/>
        <v>164391954140</v>
      </c>
      <c r="J28" s="82">
        <f>SUM(J7:J27)</f>
        <v>159526511978</v>
      </c>
      <c r="K28" s="82">
        <f t="shared" ref="K28:N28" si="1">SUM(K7:K27)</f>
        <v>159947550047</v>
      </c>
      <c r="L28" s="82">
        <f t="shared" si="1"/>
        <v>147121042899</v>
      </c>
      <c r="M28" s="82">
        <f t="shared" si="1"/>
        <v>159609352023</v>
      </c>
      <c r="N28" s="82">
        <f t="shared" si="1"/>
        <v>155138295144</v>
      </c>
      <c r="O28" s="82"/>
    </row>
    <row r="29" spans="1:18" x14ac:dyDescent="0.25">
      <c r="A29" s="110"/>
      <c r="B29" s="82"/>
      <c r="C29" s="82"/>
      <c r="D29" s="82"/>
      <c r="E29" s="82"/>
      <c r="F29" s="82"/>
      <c r="G29" s="82"/>
      <c r="H29" s="82"/>
    </row>
    <row r="30" spans="1:18" ht="15.75" thickBot="1" x14ac:dyDescent="0.3">
      <c r="A30" s="110"/>
      <c r="B30" s="82"/>
      <c r="C30" s="82"/>
      <c r="D30" s="82"/>
      <c r="E30" s="82"/>
      <c r="F30" s="82"/>
      <c r="G30" s="82"/>
      <c r="R30" s="111" t="s">
        <v>132</v>
      </c>
    </row>
    <row r="31" spans="1:18" ht="20.25" thickBot="1" x14ac:dyDescent="0.3">
      <c r="A31" s="158" t="s">
        <v>51</v>
      </c>
      <c r="B31" s="78" t="s">
        <v>87</v>
      </c>
      <c r="C31" s="78" t="s">
        <v>88</v>
      </c>
      <c r="D31" s="78" t="s">
        <v>89</v>
      </c>
      <c r="E31" s="78" t="s">
        <v>90</v>
      </c>
      <c r="F31" s="78" t="s">
        <v>91</v>
      </c>
      <c r="G31" s="78" t="s">
        <v>92</v>
      </c>
      <c r="H31" s="78" t="s">
        <v>93</v>
      </c>
      <c r="I31" s="78" t="s">
        <v>94</v>
      </c>
      <c r="J31" s="78" t="s">
        <v>95</v>
      </c>
      <c r="K31" s="78" t="s">
        <v>96</v>
      </c>
      <c r="L31" s="78" t="s">
        <v>97</v>
      </c>
      <c r="M31" s="78" t="s">
        <v>98</v>
      </c>
      <c r="N31" s="78" t="s">
        <v>99</v>
      </c>
      <c r="O31" s="109"/>
      <c r="R31" s="111" t="s">
        <v>133</v>
      </c>
    </row>
    <row r="32" spans="1:18" ht="15.75" thickBot="1" x14ac:dyDescent="0.3">
      <c r="A32" s="159"/>
      <c r="B32" s="79" t="s">
        <v>131</v>
      </c>
      <c r="C32" s="79" t="s">
        <v>131</v>
      </c>
      <c r="D32" s="79" t="s">
        <v>131</v>
      </c>
      <c r="E32" s="79" t="s">
        <v>131</v>
      </c>
      <c r="F32" s="79" t="s">
        <v>131</v>
      </c>
      <c r="G32" s="79" t="s">
        <v>131</v>
      </c>
      <c r="H32" s="79" t="s">
        <v>131</v>
      </c>
      <c r="I32" s="79" t="s">
        <v>131</v>
      </c>
      <c r="J32" s="79" t="s">
        <v>131</v>
      </c>
      <c r="K32" s="79" t="s">
        <v>131</v>
      </c>
      <c r="L32" s="79" t="s">
        <v>131</v>
      </c>
      <c r="M32" s="79" t="s">
        <v>131</v>
      </c>
      <c r="N32" s="79" t="s">
        <v>131</v>
      </c>
      <c r="O32" s="45"/>
    </row>
    <row r="33" spans="1:18" x14ac:dyDescent="0.25">
      <c r="A33" s="80" t="s">
        <v>66</v>
      </c>
      <c r="B33" s="22">
        <f>B7/1000000</f>
        <v>11495.706534000001</v>
      </c>
      <c r="C33" s="22">
        <f t="shared" ref="C33:N48" si="2">C7/1000000</f>
        <v>12659.441257</v>
      </c>
      <c r="D33" s="22">
        <f t="shared" si="2"/>
        <v>12160.678517</v>
      </c>
      <c r="E33" s="22">
        <f t="shared" si="2"/>
        <v>13501.298472</v>
      </c>
      <c r="F33" s="22">
        <f t="shared" si="2"/>
        <v>13616.691264999999</v>
      </c>
      <c r="G33" s="22">
        <f t="shared" si="2"/>
        <v>15078.112123999999</v>
      </c>
      <c r="H33" s="22">
        <f t="shared" si="2"/>
        <v>14653.40444</v>
      </c>
      <c r="I33" s="22">
        <f t="shared" si="2"/>
        <v>16095.741941</v>
      </c>
      <c r="J33" s="22">
        <f t="shared" si="2"/>
        <v>15779.617499</v>
      </c>
      <c r="K33" s="22">
        <f t="shared" si="2"/>
        <v>17070.026207999999</v>
      </c>
      <c r="L33" s="22">
        <f t="shared" si="2"/>
        <v>14491.890804000001</v>
      </c>
      <c r="M33" s="22">
        <f t="shared" si="2"/>
        <v>16414.269742</v>
      </c>
      <c r="N33" s="22">
        <f t="shared" si="2"/>
        <v>15446.308528</v>
      </c>
      <c r="O33" s="22"/>
    </row>
    <row r="34" spans="1:18" x14ac:dyDescent="0.25">
      <c r="A34" s="80" t="s">
        <v>67</v>
      </c>
      <c r="B34" s="22">
        <f t="shared" ref="B34:N49" si="3">B8/1000000</f>
        <v>162.694794</v>
      </c>
      <c r="C34" s="22">
        <f t="shared" si="3"/>
        <v>189.46175700000001</v>
      </c>
      <c r="D34" s="22">
        <f t="shared" si="3"/>
        <v>181.41577799999999</v>
      </c>
      <c r="E34" s="22">
        <f t="shared" si="3"/>
        <v>184.65094999999999</v>
      </c>
      <c r="F34" s="22">
        <f t="shared" si="3"/>
        <v>238.798169</v>
      </c>
      <c r="G34" s="22">
        <f t="shared" si="3"/>
        <v>273.867367</v>
      </c>
      <c r="H34" s="22">
        <f t="shared" si="3"/>
        <v>226.52319299999999</v>
      </c>
      <c r="I34" s="22">
        <f t="shared" si="3"/>
        <v>217.47776500000001</v>
      </c>
      <c r="J34" s="22">
        <f t="shared" si="3"/>
        <v>213.823059</v>
      </c>
      <c r="K34" s="22">
        <f t="shared" si="2"/>
        <v>201.31882300000001</v>
      </c>
      <c r="L34" s="22">
        <f t="shared" si="2"/>
        <v>154.05741</v>
      </c>
      <c r="M34" s="22">
        <f t="shared" si="2"/>
        <v>181.76175799999999</v>
      </c>
      <c r="N34" s="22">
        <f t="shared" si="2"/>
        <v>202.98404600000001</v>
      </c>
      <c r="O34" s="22"/>
    </row>
    <row r="35" spans="1:18" x14ac:dyDescent="0.25">
      <c r="A35" s="80" t="s">
        <v>68</v>
      </c>
      <c r="B35" s="22">
        <f t="shared" si="3"/>
        <v>31222.508172000002</v>
      </c>
      <c r="C35" s="22">
        <f t="shared" si="3"/>
        <v>35218.391223999999</v>
      </c>
      <c r="D35" s="22">
        <f t="shared" si="3"/>
        <v>33366.339615999997</v>
      </c>
      <c r="E35" s="22">
        <f t="shared" si="3"/>
        <v>36705.996214999999</v>
      </c>
      <c r="F35" s="22">
        <f t="shared" si="3"/>
        <v>38322.443498000001</v>
      </c>
      <c r="G35" s="22">
        <f t="shared" si="3"/>
        <v>42213.278726999997</v>
      </c>
      <c r="H35" s="22">
        <f t="shared" si="3"/>
        <v>39513.188621000001</v>
      </c>
      <c r="I35" s="22">
        <f t="shared" si="3"/>
        <v>42199.789633</v>
      </c>
      <c r="J35" s="22">
        <f t="shared" si="3"/>
        <v>41682.713084000003</v>
      </c>
      <c r="K35" s="22">
        <f t="shared" si="2"/>
        <v>41911.522183000001</v>
      </c>
      <c r="L35" s="22">
        <f t="shared" si="2"/>
        <v>38419.404455000004</v>
      </c>
      <c r="M35" s="22">
        <f t="shared" si="2"/>
        <v>41560.446299000003</v>
      </c>
      <c r="N35" s="22">
        <f t="shared" si="2"/>
        <v>40279.918924999998</v>
      </c>
      <c r="O35" s="22"/>
    </row>
    <row r="36" spans="1:18" x14ac:dyDescent="0.25">
      <c r="A36" s="80" t="s">
        <v>69</v>
      </c>
      <c r="B36" s="22">
        <f t="shared" si="3"/>
        <v>1559.7927589999999</v>
      </c>
      <c r="C36" s="22">
        <f t="shared" si="3"/>
        <v>1886.032087</v>
      </c>
      <c r="D36" s="22">
        <f t="shared" si="3"/>
        <v>2613.5825580000001</v>
      </c>
      <c r="E36" s="22">
        <f t="shared" si="3"/>
        <v>1891.2047090000001</v>
      </c>
      <c r="F36" s="22">
        <f t="shared" si="3"/>
        <v>2256.992667</v>
      </c>
      <c r="G36" s="22">
        <f t="shared" si="3"/>
        <v>2794.0950710000002</v>
      </c>
      <c r="H36" s="22">
        <f t="shared" si="3"/>
        <v>2626.2280759999999</v>
      </c>
      <c r="I36" s="22">
        <f t="shared" si="3"/>
        <v>2896.5426929999999</v>
      </c>
      <c r="J36" s="22">
        <f t="shared" si="3"/>
        <v>2117.809342</v>
      </c>
      <c r="K36" s="22">
        <f t="shared" si="2"/>
        <v>3379.4077130000001</v>
      </c>
      <c r="L36" s="22">
        <f t="shared" si="2"/>
        <v>2421.600207</v>
      </c>
      <c r="M36" s="22">
        <f t="shared" si="2"/>
        <v>2740.019671</v>
      </c>
      <c r="N36" s="22">
        <f t="shared" si="2"/>
        <v>1807.257327</v>
      </c>
      <c r="O36" s="22"/>
    </row>
    <row r="37" spans="1:18" x14ac:dyDescent="0.25">
      <c r="A37" s="80" t="s">
        <v>70</v>
      </c>
      <c r="B37" s="22">
        <f t="shared" si="3"/>
        <v>2429.1111599999999</v>
      </c>
      <c r="C37" s="22">
        <f t="shared" si="3"/>
        <v>2633.1515909999998</v>
      </c>
      <c r="D37" s="22">
        <f t="shared" si="3"/>
        <v>2491.2651890000002</v>
      </c>
      <c r="E37" s="22">
        <f t="shared" si="3"/>
        <v>2697.2209859999998</v>
      </c>
      <c r="F37" s="22">
        <f t="shared" si="3"/>
        <v>2797.2088469999999</v>
      </c>
      <c r="G37" s="22">
        <f t="shared" si="3"/>
        <v>3025.777196</v>
      </c>
      <c r="H37" s="22">
        <f t="shared" si="3"/>
        <v>2993.8788239999999</v>
      </c>
      <c r="I37" s="22">
        <f t="shared" si="3"/>
        <v>3028.0295329999999</v>
      </c>
      <c r="J37" s="22">
        <f t="shared" si="3"/>
        <v>3083.822392</v>
      </c>
      <c r="K37" s="22">
        <f t="shared" si="2"/>
        <v>3045.9957880000002</v>
      </c>
      <c r="L37" s="22">
        <f t="shared" si="2"/>
        <v>2908.2868330000001</v>
      </c>
      <c r="M37" s="22">
        <f t="shared" si="2"/>
        <v>3219.3430779999999</v>
      </c>
      <c r="N37" s="22">
        <f t="shared" si="2"/>
        <v>3203.2281269999999</v>
      </c>
      <c r="O37" s="22"/>
    </row>
    <row r="38" spans="1:18" x14ac:dyDescent="0.25">
      <c r="A38" s="80" t="s">
        <v>71</v>
      </c>
      <c r="B38" s="22">
        <f t="shared" si="3"/>
        <v>16133.512577</v>
      </c>
      <c r="C38" s="22">
        <f t="shared" si="3"/>
        <v>18232.233324000001</v>
      </c>
      <c r="D38" s="22">
        <f t="shared" si="3"/>
        <v>17336.509194999999</v>
      </c>
      <c r="E38" s="22">
        <f t="shared" si="3"/>
        <v>19105.187580000002</v>
      </c>
      <c r="F38" s="22">
        <f t="shared" si="3"/>
        <v>19370.686587</v>
      </c>
      <c r="G38" s="22">
        <f t="shared" si="3"/>
        <v>21547.003063</v>
      </c>
      <c r="H38" s="22">
        <f t="shared" si="3"/>
        <v>19933.286485000001</v>
      </c>
      <c r="I38" s="22">
        <f t="shared" si="3"/>
        <v>21342.676649000001</v>
      </c>
      <c r="J38" s="22">
        <f t="shared" si="3"/>
        <v>21022.711316000001</v>
      </c>
      <c r="K38" s="22">
        <f t="shared" si="2"/>
        <v>21022.974607</v>
      </c>
      <c r="L38" s="22">
        <f t="shared" si="2"/>
        <v>19229.388091000001</v>
      </c>
      <c r="M38" s="22">
        <f t="shared" si="2"/>
        <v>20679.892894000001</v>
      </c>
      <c r="N38" s="22">
        <f t="shared" si="2"/>
        <v>19940.525135</v>
      </c>
      <c r="O38" s="22"/>
    </row>
    <row r="39" spans="1:18" x14ac:dyDescent="0.25">
      <c r="A39" s="80" t="s">
        <v>72</v>
      </c>
      <c r="B39" s="22">
        <f t="shared" si="3"/>
        <v>3322.0749679999999</v>
      </c>
      <c r="C39" s="22">
        <f t="shared" si="3"/>
        <v>4774.3184620000002</v>
      </c>
      <c r="D39" s="22">
        <f t="shared" si="3"/>
        <v>5162.9722160000001</v>
      </c>
      <c r="E39" s="22">
        <f t="shared" si="3"/>
        <v>4925.6203750000004</v>
      </c>
      <c r="F39" s="22">
        <f t="shared" si="3"/>
        <v>5005.1548480000001</v>
      </c>
      <c r="G39" s="22">
        <f t="shared" si="3"/>
        <v>5558.4598740000001</v>
      </c>
      <c r="H39" s="22">
        <f t="shared" si="3"/>
        <v>5638.9382210000003</v>
      </c>
      <c r="I39" s="22">
        <f t="shared" si="3"/>
        <v>5921.1725919999999</v>
      </c>
      <c r="J39" s="22">
        <f t="shared" si="3"/>
        <v>4522.1399270000002</v>
      </c>
      <c r="K39" s="22">
        <f t="shared" si="2"/>
        <v>5019.7040290000004</v>
      </c>
      <c r="L39" s="22">
        <f t="shared" si="2"/>
        <v>5457.5835390000002</v>
      </c>
      <c r="M39" s="22">
        <f t="shared" si="2"/>
        <v>4112.9860699999999</v>
      </c>
      <c r="N39" s="22">
        <f t="shared" si="2"/>
        <v>4935.6369180000002</v>
      </c>
      <c r="O39" s="22"/>
    </row>
    <row r="40" spans="1:18" x14ac:dyDescent="0.25">
      <c r="A40" s="80" t="s">
        <v>73</v>
      </c>
      <c r="B40" s="22">
        <f t="shared" si="3"/>
        <v>16883.007173999998</v>
      </c>
      <c r="C40" s="22">
        <f t="shared" si="3"/>
        <v>19074.800141</v>
      </c>
      <c r="D40" s="22">
        <f t="shared" si="3"/>
        <v>17763.818050999998</v>
      </c>
      <c r="E40" s="22">
        <f t="shared" si="3"/>
        <v>19658.089263999998</v>
      </c>
      <c r="F40" s="22">
        <f t="shared" si="3"/>
        <v>20675.055883000001</v>
      </c>
      <c r="G40" s="22">
        <f t="shared" si="3"/>
        <v>21723.953821999999</v>
      </c>
      <c r="H40" s="22">
        <f t="shared" si="3"/>
        <v>20467.296272</v>
      </c>
      <c r="I40" s="22">
        <f t="shared" si="3"/>
        <v>21291.438892999999</v>
      </c>
      <c r="J40" s="22">
        <f t="shared" si="3"/>
        <v>21593.121986999999</v>
      </c>
      <c r="K40" s="22">
        <f t="shared" si="2"/>
        <v>21947.913648999998</v>
      </c>
      <c r="L40" s="22">
        <f t="shared" si="2"/>
        <v>20234.080599000001</v>
      </c>
      <c r="M40" s="22">
        <f t="shared" si="2"/>
        <v>21690.988896999999</v>
      </c>
      <c r="N40" s="22">
        <f t="shared" si="2"/>
        <v>20934.798119999999</v>
      </c>
      <c r="O40" s="22"/>
    </row>
    <row r="41" spans="1:18" x14ac:dyDescent="0.25">
      <c r="A41" s="80" t="s">
        <v>74</v>
      </c>
      <c r="B41" s="22">
        <f t="shared" si="3"/>
        <v>11053.750559</v>
      </c>
      <c r="C41" s="22">
        <f t="shared" si="3"/>
        <v>12756.893872000001</v>
      </c>
      <c r="D41" s="22">
        <f t="shared" si="3"/>
        <v>11693.917044</v>
      </c>
      <c r="E41" s="22">
        <f t="shared" si="3"/>
        <v>12427.391229000001</v>
      </c>
      <c r="F41" s="22">
        <f t="shared" si="3"/>
        <v>12211.484413</v>
      </c>
      <c r="G41" s="22">
        <f t="shared" si="3"/>
        <v>13702.126092</v>
      </c>
      <c r="H41" s="22">
        <f t="shared" si="3"/>
        <v>13206.877344</v>
      </c>
      <c r="I41" s="22">
        <f t="shared" si="3"/>
        <v>15387.347067999999</v>
      </c>
      <c r="J41" s="22">
        <f t="shared" si="3"/>
        <v>14432.329981000001</v>
      </c>
      <c r="K41" s="22">
        <f t="shared" si="2"/>
        <v>14355.315622</v>
      </c>
      <c r="L41" s="22">
        <f t="shared" si="2"/>
        <v>13643.042914</v>
      </c>
      <c r="M41" s="22">
        <f t="shared" si="2"/>
        <v>14629.814614000001</v>
      </c>
      <c r="N41" s="22">
        <f t="shared" si="2"/>
        <v>15063.095622000001</v>
      </c>
      <c r="O41" s="22"/>
    </row>
    <row r="42" spans="1:18" x14ac:dyDescent="0.25">
      <c r="A42" s="80" t="s">
        <v>75</v>
      </c>
      <c r="B42" s="22">
        <f t="shared" si="3"/>
        <v>1026.378647</v>
      </c>
      <c r="C42" s="22">
        <f t="shared" si="3"/>
        <v>1198.832099</v>
      </c>
      <c r="D42" s="22">
        <f t="shared" si="3"/>
        <v>1180.202871</v>
      </c>
      <c r="E42" s="22">
        <f t="shared" si="3"/>
        <v>1298.299456</v>
      </c>
      <c r="F42" s="22">
        <f t="shared" si="3"/>
        <v>1376.8313450000001</v>
      </c>
      <c r="G42" s="22">
        <f t="shared" si="3"/>
        <v>1612.63787</v>
      </c>
      <c r="H42" s="22">
        <f t="shared" si="3"/>
        <v>1421.901151</v>
      </c>
      <c r="I42" s="22">
        <f t="shared" si="3"/>
        <v>1401.2578559999999</v>
      </c>
      <c r="J42" s="22">
        <f t="shared" si="3"/>
        <v>1437.642435</v>
      </c>
      <c r="K42" s="22">
        <f t="shared" si="2"/>
        <v>1445.2739819999999</v>
      </c>
      <c r="L42" s="22">
        <f t="shared" si="2"/>
        <v>1329.5543290000001</v>
      </c>
      <c r="M42" s="22">
        <f t="shared" si="2"/>
        <v>1395.473929</v>
      </c>
      <c r="N42" s="22">
        <f t="shared" si="2"/>
        <v>1415.400656</v>
      </c>
      <c r="O42" s="22"/>
    </row>
    <row r="43" spans="1:18" x14ac:dyDescent="0.25">
      <c r="A43" s="80" t="s">
        <v>76</v>
      </c>
      <c r="B43" s="22">
        <f t="shared" si="3"/>
        <v>2859.8627259999998</v>
      </c>
      <c r="C43" s="22">
        <f t="shared" si="3"/>
        <v>3171.6523459999999</v>
      </c>
      <c r="D43" s="22">
        <f t="shared" si="3"/>
        <v>2985.5430860000001</v>
      </c>
      <c r="E43" s="22">
        <f t="shared" si="3"/>
        <v>3584.6582360000002</v>
      </c>
      <c r="F43" s="22">
        <f t="shared" si="3"/>
        <v>3970.0920369999999</v>
      </c>
      <c r="G43" s="22">
        <f t="shared" si="3"/>
        <v>6362.8545299999996</v>
      </c>
      <c r="H43" s="22">
        <f t="shared" si="3"/>
        <v>6684.7618110000003</v>
      </c>
      <c r="I43" s="22">
        <f t="shared" si="3"/>
        <v>5849.973594</v>
      </c>
      <c r="J43" s="22">
        <f t="shared" si="3"/>
        <v>8066.0229689999996</v>
      </c>
      <c r="K43" s="22">
        <f t="shared" si="2"/>
        <v>4195.9839009999996</v>
      </c>
      <c r="L43" s="22">
        <f t="shared" si="2"/>
        <v>3195.3986359999999</v>
      </c>
      <c r="M43" s="22">
        <f t="shared" si="2"/>
        <v>4600.1989530000001</v>
      </c>
      <c r="N43" s="22">
        <f t="shared" si="2"/>
        <v>3589.911145</v>
      </c>
      <c r="O43" s="22"/>
    </row>
    <row r="44" spans="1:18" x14ac:dyDescent="0.25">
      <c r="A44" s="80" t="s">
        <v>77</v>
      </c>
      <c r="B44" s="22">
        <f t="shared" si="3"/>
        <v>7331.7166939999997</v>
      </c>
      <c r="C44" s="22">
        <f t="shared" si="3"/>
        <v>6811.1983550000004</v>
      </c>
      <c r="D44" s="22">
        <f t="shared" si="3"/>
        <v>6763.7455110000001</v>
      </c>
      <c r="E44" s="22">
        <f t="shared" si="3"/>
        <v>7741.2152390000001</v>
      </c>
      <c r="F44" s="22">
        <f t="shared" si="3"/>
        <v>8227.5619630000001</v>
      </c>
      <c r="G44" s="22">
        <f t="shared" si="3"/>
        <v>8064.3611719999999</v>
      </c>
      <c r="H44" s="22">
        <f t="shared" si="3"/>
        <v>8123.2685289999999</v>
      </c>
      <c r="I44" s="22">
        <f t="shared" si="3"/>
        <v>7825.1845020000001</v>
      </c>
      <c r="J44" s="22">
        <f t="shared" si="3"/>
        <v>7279.0017520000001</v>
      </c>
      <c r="K44" s="22">
        <f t="shared" si="2"/>
        <v>7497.4654879999998</v>
      </c>
      <c r="L44" s="22">
        <f t="shared" si="2"/>
        <v>6725.6737569999996</v>
      </c>
      <c r="M44" s="22">
        <f t="shared" si="2"/>
        <v>7597.9611960000002</v>
      </c>
      <c r="N44" s="22">
        <f t="shared" si="2"/>
        <v>7896.3817710000003</v>
      </c>
      <c r="O44" s="22"/>
    </row>
    <row r="45" spans="1:18" x14ac:dyDescent="0.25">
      <c r="A45" s="80" t="s">
        <v>78</v>
      </c>
      <c r="B45" s="22">
        <f t="shared" si="3"/>
        <v>2325.9883540000001</v>
      </c>
      <c r="C45" s="22">
        <f t="shared" si="3"/>
        <v>2386.3208760000002</v>
      </c>
      <c r="D45" s="22">
        <f t="shared" si="3"/>
        <v>1874.7342329999999</v>
      </c>
      <c r="E45" s="22">
        <f t="shared" si="3"/>
        <v>2090.9181330000001</v>
      </c>
      <c r="F45" s="22">
        <f t="shared" si="3"/>
        <v>2241.612709</v>
      </c>
      <c r="G45" s="22">
        <f t="shared" si="3"/>
        <v>2318.5623770000002</v>
      </c>
      <c r="H45" s="22">
        <f t="shared" si="3"/>
        <v>2054.6453230000002</v>
      </c>
      <c r="I45" s="22">
        <f t="shared" si="3"/>
        <v>2247.6545809999998</v>
      </c>
      <c r="J45" s="22">
        <f t="shared" si="3"/>
        <v>2439.5773250000002</v>
      </c>
      <c r="K45" s="22">
        <f t="shared" si="2"/>
        <v>2672.5780540000001</v>
      </c>
      <c r="L45" s="22">
        <f t="shared" si="2"/>
        <v>2408.8230279999998</v>
      </c>
      <c r="M45" s="22">
        <f t="shared" si="2"/>
        <v>2545.4831880000002</v>
      </c>
      <c r="N45" s="22">
        <f t="shared" si="2"/>
        <v>2741.3832769999999</v>
      </c>
      <c r="O45" s="22"/>
    </row>
    <row r="46" spans="1:18" x14ac:dyDescent="0.25">
      <c r="A46" s="80" t="s">
        <v>79</v>
      </c>
      <c r="B46" s="22">
        <f t="shared" si="3"/>
        <v>282.55976199999998</v>
      </c>
      <c r="C46" s="22">
        <f t="shared" si="3"/>
        <v>314.77959499999997</v>
      </c>
      <c r="D46" s="22">
        <f t="shared" si="3"/>
        <v>263.61308600000001</v>
      </c>
      <c r="E46" s="22">
        <f t="shared" si="3"/>
        <v>294.11585500000001</v>
      </c>
      <c r="F46" s="22">
        <f t="shared" si="3"/>
        <v>214.84352100000001</v>
      </c>
      <c r="G46" s="22">
        <f t="shared" si="3"/>
        <v>293.56492300000002</v>
      </c>
      <c r="H46" s="22">
        <f t="shared" si="3"/>
        <v>239.55627999999999</v>
      </c>
      <c r="I46" s="22">
        <f t="shared" si="3"/>
        <v>263.86899499999998</v>
      </c>
      <c r="J46" s="22">
        <f t="shared" si="3"/>
        <v>270.996826</v>
      </c>
      <c r="K46" s="22">
        <f t="shared" si="2"/>
        <v>320.50311900000003</v>
      </c>
      <c r="L46" s="22">
        <f t="shared" si="2"/>
        <v>293.69674800000001</v>
      </c>
      <c r="M46" s="22">
        <f t="shared" si="2"/>
        <v>339.27094299999999</v>
      </c>
      <c r="N46" s="22">
        <f t="shared" si="2"/>
        <v>331.059326</v>
      </c>
      <c r="O46" s="22"/>
    </row>
    <row r="47" spans="1:18" x14ac:dyDescent="0.25">
      <c r="A47" s="80" t="s">
        <v>80</v>
      </c>
      <c r="B47" s="22">
        <f t="shared" si="3"/>
        <v>3163.0580660000001</v>
      </c>
      <c r="C47" s="22">
        <f t="shared" si="3"/>
        <v>3360.3061069999999</v>
      </c>
      <c r="D47" s="22">
        <f t="shared" si="3"/>
        <v>3217.9790189999999</v>
      </c>
      <c r="E47" s="22">
        <f t="shared" si="3"/>
        <v>3564.2232669999999</v>
      </c>
      <c r="F47" s="22">
        <f t="shared" si="3"/>
        <v>3928.9712589999999</v>
      </c>
      <c r="G47" s="22">
        <f t="shared" si="3"/>
        <v>4292.1220050000002</v>
      </c>
      <c r="H47" s="22">
        <f t="shared" si="3"/>
        <v>4111.5208570000004</v>
      </c>
      <c r="I47" s="22">
        <f t="shared" si="3"/>
        <v>4857.714524</v>
      </c>
      <c r="J47" s="22">
        <f t="shared" si="3"/>
        <v>4900.334398</v>
      </c>
      <c r="K47" s="22">
        <f t="shared" si="2"/>
        <v>5436.7621769999996</v>
      </c>
      <c r="L47" s="22">
        <f t="shared" si="2"/>
        <v>5401.9633469999999</v>
      </c>
      <c r="M47" s="22">
        <f t="shared" si="2"/>
        <v>6468.340827</v>
      </c>
      <c r="N47" s="22">
        <f t="shared" si="2"/>
        <v>5372.7316259999998</v>
      </c>
      <c r="O47" s="22"/>
      <c r="R47" s="77" t="s">
        <v>49</v>
      </c>
    </row>
    <row r="48" spans="1:18" x14ac:dyDescent="0.25">
      <c r="A48" s="80" t="s">
        <v>81</v>
      </c>
      <c r="B48" s="22">
        <f t="shared" si="3"/>
        <v>1970.2912040000001</v>
      </c>
      <c r="C48" s="22">
        <f t="shared" si="3"/>
        <v>2163.0010120000002</v>
      </c>
      <c r="D48" s="22">
        <f t="shared" si="3"/>
        <v>2234.7870849999999</v>
      </c>
      <c r="E48" s="22">
        <f t="shared" si="3"/>
        <v>2390.179412</v>
      </c>
      <c r="F48" s="22">
        <f t="shared" si="3"/>
        <v>2435.2332510000001</v>
      </c>
      <c r="G48" s="22">
        <f t="shared" si="3"/>
        <v>2635.5772619999998</v>
      </c>
      <c r="H48" s="22">
        <f t="shared" si="3"/>
        <v>2461.4829770000001</v>
      </c>
      <c r="I48" s="22">
        <f t="shared" si="3"/>
        <v>2481.6271019999999</v>
      </c>
      <c r="J48" s="22">
        <f t="shared" si="3"/>
        <v>2486.215173</v>
      </c>
      <c r="K48" s="22">
        <f t="shared" si="2"/>
        <v>2533.1873540000001</v>
      </c>
      <c r="L48" s="22">
        <f t="shared" si="2"/>
        <v>2475.459394</v>
      </c>
      <c r="M48" s="22">
        <f t="shared" si="2"/>
        <v>2643.8767800000001</v>
      </c>
      <c r="N48" s="22">
        <f t="shared" si="2"/>
        <v>2359.5935039999999</v>
      </c>
      <c r="O48" s="22"/>
    </row>
    <row r="49" spans="1:16" x14ac:dyDescent="0.25">
      <c r="A49" s="80" t="s">
        <v>82</v>
      </c>
      <c r="B49" s="22">
        <f t="shared" si="3"/>
        <v>788.27049699999998</v>
      </c>
      <c r="C49" s="22">
        <f t="shared" si="3"/>
        <v>674.71884999999997</v>
      </c>
      <c r="D49" s="22">
        <f t="shared" si="3"/>
        <v>522.62008100000003</v>
      </c>
      <c r="E49" s="22">
        <f t="shared" si="3"/>
        <v>838.09860400000002</v>
      </c>
      <c r="F49" s="22">
        <f t="shared" si="3"/>
        <v>681.48927600000002</v>
      </c>
      <c r="G49" s="22">
        <f t="shared" si="3"/>
        <v>858.66007400000001</v>
      </c>
      <c r="H49" s="22">
        <f t="shared" si="3"/>
        <v>551.03344200000004</v>
      </c>
      <c r="I49" s="22">
        <f t="shared" si="3"/>
        <v>740.960329</v>
      </c>
      <c r="J49" s="22">
        <f t="shared" si="3"/>
        <v>793.42800699999998</v>
      </c>
      <c r="K49" s="22">
        <f t="shared" si="3"/>
        <v>851.85508500000003</v>
      </c>
      <c r="L49" s="22">
        <f t="shared" si="3"/>
        <v>657.67128300000002</v>
      </c>
      <c r="M49" s="22">
        <f t="shared" si="3"/>
        <v>682.53961000000004</v>
      </c>
      <c r="N49" s="22">
        <f t="shared" si="3"/>
        <v>513.51839500000006</v>
      </c>
      <c r="O49" s="22"/>
    </row>
    <row r="50" spans="1:16" x14ac:dyDescent="0.25">
      <c r="A50" s="80" t="s">
        <v>83</v>
      </c>
      <c r="B50" s="22">
        <f t="shared" ref="B50:N54" si="4">B24/1000000</f>
        <v>113.18941</v>
      </c>
      <c r="C50" s="22">
        <f t="shared" si="4"/>
        <v>162.01133100000001</v>
      </c>
      <c r="D50" s="22">
        <f t="shared" si="4"/>
        <v>126.590942</v>
      </c>
      <c r="E50" s="22">
        <f t="shared" si="4"/>
        <v>155.80308400000001</v>
      </c>
      <c r="F50" s="22">
        <f t="shared" si="4"/>
        <v>171.26102399999999</v>
      </c>
      <c r="G50" s="22">
        <f t="shared" si="4"/>
        <v>183.23718400000001</v>
      </c>
      <c r="H50" s="22">
        <f t="shared" si="4"/>
        <v>167.62942799999999</v>
      </c>
      <c r="I50" s="22">
        <f t="shared" si="4"/>
        <v>194.47237999999999</v>
      </c>
      <c r="J50" s="22">
        <f t="shared" si="4"/>
        <v>195.064909</v>
      </c>
      <c r="K50" s="22">
        <f t="shared" si="4"/>
        <v>237.416076</v>
      </c>
      <c r="L50" s="22">
        <f t="shared" si="4"/>
        <v>198.81112300000001</v>
      </c>
      <c r="M50" s="22">
        <f t="shared" si="4"/>
        <v>248.08405500000001</v>
      </c>
      <c r="N50" s="22">
        <f t="shared" si="4"/>
        <v>247.52350300000001</v>
      </c>
      <c r="O50" s="22"/>
    </row>
    <row r="51" spans="1:16" x14ac:dyDescent="0.25">
      <c r="A51" s="80" t="s">
        <v>84</v>
      </c>
      <c r="B51" s="22">
        <f t="shared" si="4"/>
        <v>2041.242211</v>
      </c>
      <c r="C51" s="22">
        <f t="shared" si="4"/>
        <v>2612.5500350000002</v>
      </c>
      <c r="D51" s="22">
        <f t="shared" si="4"/>
        <v>2766.9692060000002</v>
      </c>
      <c r="E51" s="22">
        <f t="shared" si="4"/>
        <v>3210.0790569999999</v>
      </c>
      <c r="F51" s="22">
        <f t="shared" si="4"/>
        <v>3502.0890129999998</v>
      </c>
      <c r="G51" s="22">
        <f t="shared" si="4"/>
        <v>4684.2202639999996</v>
      </c>
      <c r="H51" s="22">
        <f t="shared" si="4"/>
        <v>4247.5491179999999</v>
      </c>
      <c r="I51" s="22">
        <f t="shared" si="4"/>
        <v>4379.3492980000001</v>
      </c>
      <c r="J51" s="22">
        <f t="shared" si="4"/>
        <v>3370.5827640000002</v>
      </c>
      <c r="K51" s="22">
        <f t="shared" si="4"/>
        <v>3339.2996760000001</v>
      </c>
      <c r="L51" s="22">
        <f t="shared" si="4"/>
        <v>3644.5935049999998</v>
      </c>
      <c r="M51" s="22">
        <f t="shared" si="4"/>
        <v>3673.8532169999999</v>
      </c>
      <c r="N51" s="22">
        <f t="shared" si="4"/>
        <v>3672.4157230000001</v>
      </c>
      <c r="O51" s="22"/>
    </row>
    <row r="52" spans="1:16" x14ac:dyDescent="0.25">
      <c r="A52" s="80" t="s">
        <v>85</v>
      </c>
      <c r="B52" s="22">
        <f t="shared" si="4"/>
        <v>1186.894847</v>
      </c>
      <c r="C52" s="22">
        <f t="shared" si="4"/>
        <v>1455.1732320000001</v>
      </c>
      <c r="D52" s="22">
        <f t="shared" si="4"/>
        <v>1200.3472770000001</v>
      </c>
      <c r="E52" s="22">
        <f t="shared" si="4"/>
        <v>1713.111175</v>
      </c>
      <c r="F52" s="22">
        <f t="shared" si="4"/>
        <v>1602.9667079999999</v>
      </c>
      <c r="G52" s="22">
        <f t="shared" si="4"/>
        <v>2641.2145390000001</v>
      </c>
      <c r="H52" s="22">
        <f t="shared" si="4"/>
        <v>2445.6122249999999</v>
      </c>
      <c r="I52" s="22">
        <f t="shared" si="4"/>
        <v>2289.5500919999999</v>
      </c>
      <c r="J52" s="22">
        <f t="shared" si="4"/>
        <v>1796.6287319999999</v>
      </c>
      <c r="K52" s="22">
        <f t="shared" si="4"/>
        <v>1418.2931550000001</v>
      </c>
      <c r="L52" s="22">
        <f t="shared" si="4"/>
        <v>1685.8302570000001</v>
      </c>
      <c r="M52" s="22">
        <f t="shared" si="4"/>
        <v>1902.672069</v>
      </c>
      <c r="N52" s="22">
        <f t="shared" si="4"/>
        <v>1957.0290130000001</v>
      </c>
      <c r="O52" s="22"/>
    </row>
    <row r="53" spans="1:16" ht="15.75" thickBot="1" x14ac:dyDescent="0.3">
      <c r="A53" s="80" t="s">
        <v>86</v>
      </c>
      <c r="B53" s="22">
        <f t="shared" si="4"/>
        <v>1645.6710869999999</v>
      </c>
      <c r="C53" s="22">
        <f t="shared" si="4"/>
        <v>1748.6203149999999</v>
      </c>
      <c r="D53" s="22">
        <f t="shared" si="4"/>
        <v>1741.605086</v>
      </c>
      <c r="E53" s="22">
        <f t="shared" si="4"/>
        <v>2663.3317360000001</v>
      </c>
      <c r="F53" s="22">
        <f t="shared" si="4"/>
        <v>2609.308505</v>
      </c>
      <c r="G53" s="22">
        <f t="shared" si="4"/>
        <v>2218.5461719999998</v>
      </c>
      <c r="H53" s="22">
        <f t="shared" si="4"/>
        <v>2495.2372</v>
      </c>
      <c r="I53" s="22">
        <f t="shared" si="4"/>
        <v>3480.1241199999999</v>
      </c>
      <c r="J53" s="22">
        <f t="shared" si="4"/>
        <v>2042.928101</v>
      </c>
      <c r="K53" s="22">
        <f t="shared" si="4"/>
        <v>2044.7533579999999</v>
      </c>
      <c r="L53" s="22">
        <f t="shared" si="4"/>
        <v>2144.2326400000002</v>
      </c>
      <c r="M53" s="22">
        <f t="shared" si="4"/>
        <v>2282.0742329999998</v>
      </c>
      <c r="N53" s="22">
        <f t="shared" si="4"/>
        <v>3227.5944570000001</v>
      </c>
      <c r="O53" s="22"/>
    </row>
    <row r="54" spans="1:16" x14ac:dyDescent="0.25">
      <c r="A54" s="11" t="s">
        <v>103</v>
      </c>
      <c r="B54" s="112">
        <f t="shared" ref="B54:G54" si="5">SUM(B33:B53)</f>
        <v>118997.28220200003</v>
      </c>
      <c r="C54" s="112">
        <f t="shared" si="5"/>
        <v>133483.88786800002</v>
      </c>
      <c r="D54" s="112">
        <f t="shared" si="5"/>
        <v>127649.23564699998</v>
      </c>
      <c r="E54" s="112">
        <f t="shared" si="5"/>
        <v>140640.69303399997</v>
      </c>
      <c r="F54" s="112">
        <f t="shared" si="5"/>
        <v>145456.77678799999</v>
      </c>
      <c r="G54" s="112">
        <f t="shared" si="5"/>
        <v>162082.23170800006</v>
      </c>
      <c r="H54" s="112">
        <f>SUM(H33:H53)</f>
        <v>154263.81981699998</v>
      </c>
      <c r="I54" s="112">
        <f>I28/1000000</f>
        <v>164391.95413999999</v>
      </c>
      <c r="J54" s="112">
        <f>J28/1000000</f>
        <v>159526.51197799999</v>
      </c>
      <c r="K54" s="112">
        <f t="shared" si="4"/>
        <v>159947.550047</v>
      </c>
      <c r="L54" s="112">
        <f t="shared" si="4"/>
        <v>147121.04289899999</v>
      </c>
      <c r="M54" s="112">
        <f>M28/1000000</f>
        <v>159609.35202300001</v>
      </c>
      <c r="N54" s="112">
        <f t="shared" si="4"/>
        <v>155138.295144</v>
      </c>
      <c r="O54" s="113"/>
    </row>
    <row r="57" spans="1:16" x14ac:dyDescent="0.25">
      <c r="E57" s="84" t="s">
        <v>134</v>
      </c>
    </row>
    <row r="58" spans="1:16" x14ac:dyDescent="0.25">
      <c r="E58" s="84" t="s">
        <v>135</v>
      </c>
    </row>
    <row r="60" spans="1:16" ht="36" customHeight="1" thickBot="1" x14ac:dyDescent="0.3">
      <c r="E60" s="114" t="s">
        <v>106</v>
      </c>
      <c r="F60" s="115" t="s">
        <v>15</v>
      </c>
      <c r="G60" s="115" t="s">
        <v>16</v>
      </c>
      <c r="H60" s="115" t="s">
        <v>17</v>
      </c>
      <c r="I60" s="115" t="s">
        <v>18</v>
      </c>
      <c r="J60" s="116" t="s">
        <v>19</v>
      </c>
      <c r="K60" s="116" t="s">
        <v>20</v>
      </c>
      <c r="L60" s="116" t="s">
        <v>21</v>
      </c>
      <c r="M60" s="116" t="s">
        <v>22</v>
      </c>
      <c r="N60" s="116" t="s">
        <v>23</v>
      </c>
      <c r="O60" s="116"/>
      <c r="P60" s="117" t="s">
        <v>136</v>
      </c>
    </row>
    <row r="61" spans="1:16" x14ac:dyDescent="0.25">
      <c r="E61" s="118" t="s">
        <v>137</v>
      </c>
      <c r="F61" s="119">
        <f t="shared" ref="F61:J76" si="6">F33</f>
        <v>13616.691264999999</v>
      </c>
      <c r="G61" s="119">
        <f t="shared" si="6"/>
        <v>15078.112123999999</v>
      </c>
      <c r="H61" s="119">
        <f t="shared" si="6"/>
        <v>14653.40444</v>
      </c>
      <c r="I61" s="119">
        <f t="shared" si="6"/>
        <v>16095.741941</v>
      </c>
      <c r="J61" s="120">
        <f>J33</f>
        <v>15779.617499</v>
      </c>
      <c r="K61" s="120">
        <f t="shared" ref="K61:N76" si="7">K33</f>
        <v>17070.026207999999</v>
      </c>
      <c r="L61" s="120">
        <f t="shared" si="7"/>
        <v>14491.890804000001</v>
      </c>
      <c r="M61" s="120">
        <f t="shared" si="7"/>
        <v>16414.269742</v>
      </c>
      <c r="N61" s="120">
        <f t="shared" si="7"/>
        <v>15446.308528</v>
      </c>
      <c r="O61" s="120"/>
      <c r="P61" s="121">
        <f>(N61-J61)/J61*100</f>
        <v>-2.1122753515484338</v>
      </c>
    </row>
    <row r="62" spans="1:16" x14ac:dyDescent="0.25">
      <c r="E62" s="122" t="s">
        <v>138</v>
      </c>
      <c r="F62" s="123">
        <f t="shared" si="6"/>
        <v>238.798169</v>
      </c>
      <c r="G62" s="123">
        <f t="shared" si="6"/>
        <v>273.867367</v>
      </c>
      <c r="H62" s="123">
        <f t="shared" si="6"/>
        <v>226.52319299999999</v>
      </c>
      <c r="I62" s="123">
        <f t="shared" si="6"/>
        <v>217.47776500000001</v>
      </c>
      <c r="J62" s="124">
        <f t="shared" si="6"/>
        <v>213.823059</v>
      </c>
      <c r="K62" s="124">
        <f t="shared" si="7"/>
        <v>201.31882300000001</v>
      </c>
      <c r="L62" s="124">
        <f t="shared" si="7"/>
        <v>154.05741</v>
      </c>
      <c r="M62" s="124">
        <f t="shared" si="7"/>
        <v>181.76175799999999</v>
      </c>
      <c r="N62" s="124">
        <f t="shared" si="7"/>
        <v>202.98404600000001</v>
      </c>
      <c r="O62" s="124"/>
      <c r="P62" s="125">
        <f t="shared" ref="P62:P82" si="8">(N62-J62)/J62*100</f>
        <v>-5.0691506569457481</v>
      </c>
    </row>
    <row r="63" spans="1:16" x14ac:dyDescent="0.25">
      <c r="E63" s="118" t="s">
        <v>139</v>
      </c>
      <c r="F63" s="119">
        <f t="shared" si="6"/>
        <v>38322.443498000001</v>
      </c>
      <c r="G63" s="119">
        <f t="shared" si="6"/>
        <v>42213.278726999997</v>
      </c>
      <c r="H63" s="119">
        <f t="shared" si="6"/>
        <v>39513.188621000001</v>
      </c>
      <c r="I63" s="119">
        <f t="shared" si="6"/>
        <v>42199.789633</v>
      </c>
      <c r="J63" s="120">
        <f t="shared" si="6"/>
        <v>41682.713084000003</v>
      </c>
      <c r="K63" s="120">
        <f t="shared" si="7"/>
        <v>41911.522183000001</v>
      </c>
      <c r="L63" s="120">
        <f t="shared" si="7"/>
        <v>38419.404455000004</v>
      </c>
      <c r="M63" s="120">
        <f t="shared" si="7"/>
        <v>41560.446299000003</v>
      </c>
      <c r="N63" s="120">
        <f t="shared" si="7"/>
        <v>40279.918924999998</v>
      </c>
      <c r="O63" s="120"/>
      <c r="P63" s="121">
        <f t="shared" si="8"/>
        <v>-3.3654099150721311</v>
      </c>
    </row>
    <row r="64" spans="1:16" x14ac:dyDescent="0.25">
      <c r="E64" s="122" t="s">
        <v>140</v>
      </c>
      <c r="F64" s="123">
        <f t="shared" si="6"/>
        <v>2256.992667</v>
      </c>
      <c r="G64" s="123">
        <f t="shared" si="6"/>
        <v>2794.0950710000002</v>
      </c>
      <c r="H64" s="123">
        <f t="shared" si="6"/>
        <v>2626.2280759999999</v>
      </c>
      <c r="I64" s="123">
        <f t="shared" si="6"/>
        <v>2896.5426929999999</v>
      </c>
      <c r="J64" s="124">
        <f t="shared" si="6"/>
        <v>2117.809342</v>
      </c>
      <c r="K64" s="124">
        <f t="shared" si="7"/>
        <v>3379.4077130000001</v>
      </c>
      <c r="L64" s="124">
        <f t="shared" si="7"/>
        <v>2421.600207</v>
      </c>
      <c r="M64" s="124">
        <f t="shared" si="7"/>
        <v>2740.019671</v>
      </c>
      <c r="N64" s="124">
        <f t="shared" si="7"/>
        <v>1807.257327</v>
      </c>
      <c r="O64" s="124"/>
      <c r="P64" s="125">
        <f t="shared" si="8"/>
        <v>-14.663832519820852</v>
      </c>
    </row>
    <row r="65" spans="5:16" x14ac:dyDescent="0.25">
      <c r="E65" s="118" t="s">
        <v>141</v>
      </c>
      <c r="F65" s="119">
        <f t="shared" si="6"/>
        <v>2797.2088469999999</v>
      </c>
      <c r="G65" s="119">
        <f t="shared" si="6"/>
        <v>3025.777196</v>
      </c>
      <c r="H65" s="119">
        <f t="shared" si="6"/>
        <v>2993.8788239999999</v>
      </c>
      <c r="I65" s="119">
        <f t="shared" si="6"/>
        <v>3028.0295329999999</v>
      </c>
      <c r="J65" s="120">
        <f t="shared" si="6"/>
        <v>3083.822392</v>
      </c>
      <c r="K65" s="120">
        <f t="shared" si="7"/>
        <v>3045.9957880000002</v>
      </c>
      <c r="L65" s="120">
        <f t="shared" si="7"/>
        <v>2908.2868330000001</v>
      </c>
      <c r="M65" s="120">
        <f t="shared" si="7"/>
        <v>3219.3430779999999</v>
      </c>
      <c r="N65" s="120">
        <f t="shared" si="7"/>
        <v>3203.2281269999999</v>
      </c>
      <c r="O65" s="120"/>
      <c r="P65" s="121">
        <f t="shared" si="8"/>
        <v>3.8720042798106715</v>
      </c>
    </row>
    <row r="66" spans="5:16" x14ac:dyDescent="0.25">
      <c r="E66" s="122" t="s">
        <v>142</v>
      </c>
      <c r="F66" s="123">
        <f t="shared" si="6"/>
        <v>19370.686587</v>
      </c>
      <c r="G66" s="123">
        <f t="shared" si="6"/>
        <v>21547.003063</v>
      </c>
      <c r="H66" s="123">
        <f t="shared" si="6"/>
        <v>19933.286485000001</v>
      </c>
      <c r="I66" s="123">
        <f t="shared" si="6"/>
        <v>21342.676649000001</v>
      </c>
      <c r="J66" s="124">
        <f t="shared" si="6"/>
        <v>21022.711316000001</v>
      </c>
      <c r="K66" s="124">
        <f t="shared" si="7"/>
        <v>21022.974607</v>
      </c>
      <c r="L66" s="124">
        <f t="shared" si="7"/>
        <v>19229.388091000001</v>
      </c>
      <c r="M66" s="124">
        <f t="shared" si="7"/>
        <v>20679.892894000001</v>
      </c>
      <c r="N66" s="124">
        <f t="shared" si="7"/>
        <v>19940.525135</v>
      </c>
      <c r="O66" s="124"/>
      <c r="P66" s="125">
        <f t="shared" si="8"/>
        <v>-5.1477003357619662</v>
      </c>
    </row>
    <row r="67" spans="5:16" x14ac:dyDescent="0.25">
      <c r="E67" s="118" t="s">
        <v>143</v>
      </c>
      <c r="F67" s="119">
        <f t="shared" si="6"/>
        <v>5005.1548480000001</v>
      </c>
      <c r="G67" s="119">
        <f t="shared" si="6"/>
        <v>5558.4598740000001</v>
      </c>
      <c r="H67" s="119">
        <f t="shared" si="6"/>
        <v>5638.9382210000003</v>
      </c>
      <c r="I67" s="119">
        <f t="shared" si="6"/>
        <v>5921.1725919999999</v>
      </c>
      <c r="J67" s="120">
        <f t="shared" si="6"/>
        <v>4522.1399270000002</v>
      </c>
      <c r="K67" s="120">
        <f t="shared" si="7"/>
        <v>5019.7040290000004</v>
      </c>
      <c r="L67" s="120">
        <f t="shared" si="7"/>
        <v>5457.5835390000002</v>
      </c>
      <c r="M67" s="120">
        <f t="shared" si="7"/>
        <v>4112.9860699999999</v>
      </c>
      <c r="N67" s="120">
        <f t="shared" si="7"/>
        <v>4935.6369180000002</v>
      </c>
      <c r="O67" s="120"/>
      <c r="P67" s="121">
        <f t="shared" si="8"/>
        <v>9.1438345047919611</v>
      </c>
    </row>
    <row r="68" spans="5:16" x14ac:dyDescent="0.25">
      <c r="E68" s="122" t="s">
        <v>144</v>
      </c>
      <c r="F68" s="123">
        <f t="shared" si="6"/>
        <v>20675.055883000001</v>
      </c>
      <c r="G68" s="123">
        <f t="shared" si="6"/>
        <v>21723.953821999999</v>
      </c>
      <c r="H68" s="123">
        <f t="shared" si="6"/>
        <v>20467.296272</v>
      </c>
      <c r="I68" s="123">
        <f t="shared" si="6"/>
        <v>21291.438892999999</v>
      </c>
      <c r="J68" s="124">
        <f t="shared" si="6"/>
        <v>21593.121986999999</v>
      </c>
      <c r="K68" s="124">
        <f t="shared" si="7"/>
        <v>21947.913648999998</v>
      </c>
      <c r="L68" s="124">
        <f t="shared" si="7"/>
        <v>20234.080599000001</v>
      </c>
      <c r="M68" s="124">
        <f t="shared" si="7"/>
        <v>21690.988896999999</v>
      </c>
      <c r="N68" s="124">
        <f t="shared" si="7"/>
        <v>20934.798119999999</v>
      </c>
      <c r="O68" s="124"/>
      <c r="P68" s="125">
        <f t="shared" si="8"/>
        <v>-3.0487664886825483</v>
      </c>
    </row>
    <row r="69" spans="5:16" x14ac:dyDescent="0.25">
      <c r="E69" s="118" t="s">
        <v>145</v>
      </c>
      <c r="F69" s="119">
        <f t="shared" si="6"/>
        <v>12211.484413</v>
      </c>
      <c r="G69" s="119">
        <f t="shared" si="6"/>
        <v>13702.126092</v>
      </c>
      <c r="H69" s="119">
        <f t="shared" si="6"/>
        <v>13206.877344</v>
      </c>
      <c r="I69" s="119">
        <f t="shared" si="6"/>
        <v>15387.347067999999</v>
      </c>
      <c r="J69" s="120">
        <f t="shared" si="6"/>
        <v>14432.329981000001</v>
      </c>
      <c r="K69" s="120">
        <f t="shared" si="7"/>
        <v>14355.315622</v>
      </c>
      <c r="L69" s="120">
        <f t="shared" si="7"/>
        <v>13643.042914</v>
      </c>
      <c r="M69" s="120">
        <f t="shared" si="7"/>
        <v>14629.814614000001</v>
      </c>
      <c r="N69" s="120">
        <f t="shared" si="7"/>
        <v>15063.095622000001</v>
      </c>
      <c r="O69" s="120"/>
      <c r="P69" s="121">
        <f t="shared" si="8"/>
        <v>4.3705045673872185</v>
      </c>
    </row>
    <row r="70" spans="5:16" x14ac:dyDescent="0.25">
      <c r="E70" s="122" t="s">
        <v>146</v>
      </c>
      <c r="F70" s="123">
        <f t="shared" si="6"/>
        <v>1376.8313450000001</v>
      </c>
      <c r="G70" s="123">
        <f t="shared" si="6"/>
        <v>1612.63787</v>
      </c>
      <c r="H70" s="123">
        <f t="shared" si="6"/>
        <v>1421.901151</v>
      </c>
      <c r="I70" s="123">
        <f t="shared" si="6"/>
        <v>1401.2578559999999</v>
      </c>
      <c r="J70" s="124">
        <f t="shared" si="6"/>
        <v>1437.642435</v>
      </c>
      <c r="K70" s="124">
        <f t="shared" si="7"/>
        <v>1445.2739819999999</v>
      </c>
      <c r="L70" s="124">
        <f t="shared" si="7"/>
        <v>1329.5543290000001</v>
      </c>
      <c r="M70" s="124">
        <f t="shared" si="7"/>
        <v>1395.473929</v>
      </c>
      <c r="N70" s="124">
        <f t="shared" si="7"/>
        <v>1415.400656</v>
      </c>
      <c r="O70" s="124"/>
      <c r="P70" s="125">
        <f t="shared" si="8"/>
        <v>-1.5471008964756909</v>
      </c>
    </row>
    <row r="71" spans="5:16" x14ac:dyDescent="0.25">
      <c r="E71" s="118" t="s">
        <v>147</v>
      </c>
      <c r="F71" s="119">
        <f t="shared" si="6"/>
        <v>3970.0920369999999</v>
      </c>
      <c r="G71" s="119">
        <f t="shared" si="6"/>
        <v>6362.8545299999996</v>
      </c>
      <c r="H71" s="119">
        <f t="shared" si="6"/>
        <v>6684.7618110000003</v>
      </c>
      <c r="I71" s="119">
        <f t="shared" si="6"/>
        <v>5849.973594</v>
      </c>
      <c r="J71" s="120">
        <f t="shared" si="6"/>
        <v>8066.0229689999996</v>
      </c>
      <c r="K71" s="120">
        <f t="shared" si="7"/>
        <v>4195.9839009999996</v>
      </c>
      <c r="L71" s="120">
        <f t="shared" si="7"/>
        <v>3195.3986359999999</v>
      </c>
      <c r="M71" s="120">
        <f t="shared" si="7"/>
        <v>4600.1989530000001</v>
      </c>
      <c r="N71" s="120">
        <f t="shared" si="7"/>
        <v>3589.911145</v>
      </c>
      <c r="O71" s="120"/>
      <c r="P71" s="121">
        <f t="shared" si="8"/>
        <v>-55.493417774818631</v>
      </c>
    </row>
    <row r="72" spans="5:16" x14ac:dyDescent="0.25">
      <c r="E72" s="122" t="s">
        <v>148</v>
      </c>
      <c r="F72" s="123">
        <f t="shared" si="6"/>
        <v>8227.5619630000001</v>
      </c>
      <c r="G72" s="123">
        <f t="shared" si="6"/>
        <v>8064.3611719999999</v>
      </c>
      <c r="H72" s="123">
        <f t="shared" si="6"/>
        <v>8123.2685289999999</v>
      </c>
      <c r="I72" s="123">
        <f t="shared" si="6"/>
        <v>7825.1845020000001</v>
      </c>
      <c r="J72" s="124">
        <f t="shared" si="6"/>
        <v>7279.0017520000001</v>
      </c>
      <c r="K72" s="124">
        <f t="shared" si="7"/>
        <v>7497.4654879999998</v>
      </c>
      <c r="L72" s="124">
        <f t="shared" si="7"/>
        <v>6725.6737569999996</v>
      </c>
      <c r="M72" s="124">
        <f t="shared" si="7"/>
        <v>7597.9611960000002</v>
      </c>
      <c r="N72" s="124">
        <f t="shared" si="7"/>
        <v>7896.3817710000003</v>
      </c>
      <c r="O72" s="124"/>
      <c r="P72" s="125">
        <f t="shared" si="8"/>
        <v>8.4816577881763386</v>
      </c>
    </row>
    <row r="73" spans="5:16" x14ac:dyDescent="0.25">
      <c r="E73" s="126" t="s">
        <v>149</v>
      </c>
      <c r="F73" s="119">
        <f t="shared" si="6"/>
        <v>2241.612709</v>
      </c>
      <c r="G73" s="119">
        <f t="shared" si="6"/>
        <v>2318.5623770000002</v>
      </c>
      <c r="H73" s="119">
        <f t="shared" si="6"/>
        <v>2054.6453230000002</v>
      </c>
      <c r="I73" s="119">
        <f t="shared" si="6"/>
        <v>2247.6545809999998</v>
      </c>
      <c r="J73" s="120">
        <f t="shared" si="6"/>
        <v>2439.5773250000002</v>
      </c>
      <c r="K73" s="120">
        <f t="shared" si="7"/>
        <v>2672.5780540000001</v>
      </c>
      <c r="L73" s="120">
        <f t="shared" si="7"/>
        <v>2408.8230279999998</v>
      </c>
      <c r="M73" s="120">
        <f t="shared" si="7"/>
        <v>2545.4831880000002</v>
      </c>
      <c r="N73" s="120">
        <f t="shared" si="7"/>
        <v>2741.3832769999999</v>
      </c>
      <c r="O73" s="120"/>
      <c r="P73" s="121">
        <f t="shared" si="8"/>
        <v>12.371239431814267</v>
      </c>
    </row>
    <row r="74" spans="5:16" x14ac:dyDescent="0.25">
      <c r="E74" s="122" t="s">
        <v>150</v>
      </c>
      <c r="F74" s="123">
        <f t="shared" si="6"/>
        <v>214.84352100000001</v>
      </c>
      <c r="G74" s="123">
        <f t="shared" si="6"/>
        <v>293.56492300000002</v>
      </c>
      <c r="H74" s="123">
        <f t="shared" si="6"/>
        <v>239.55627999999999</v>
      </c>
      <c r="I74" s="123">
        <f t="shared" si="6"/>
        <v>263.86899499999998</v>
      </c>
      <c r="J74" s="124">
        <f t="shared" si="6"/>
        <v>270.996826</v>
      </c>
      <c r="K74" s="124">
        <f t="shared" si="7"/>
        <v>320.50311900000003</v>
      </c>
      <c r="L74" s="124">
        <f t="shared" si="7"/>
        <v>293.69674800000001</v>
      </c>
      <c r="M74" s="124">
        <f t="shared" si="7"/>
        <v>339.27094299999999</v>
      </c>
      <c r="N74" s="124">
        <f t="shared" si="7"/>
        <v>331.059326</v>
      </c>
      <c r="O74" s="124"/>
      <c r="P74" s="125">
        <f t="shared" si="8"/>
        <v>22.163543716190979</v>
      </c>
    </row>
    <row r="75" spans="5:16" x14ac:dyDescent="0.25">
      <c r="E75" s="118" t="s">
        <v>151</v>
      </c>
      <c r="F75" s="119">
        <f t="shared" si="6"/>
        <v>3928.9712589999999</v>
      </c>
      <c r="G75" s="119">
        <f t="shared" si="6"/>
        <v>4292.1220050000002</v>
      </c>
      <c r="H75" s="119">
        <f t="shared" si="6"/>
        <v>4111.5208570000004</v>
      </c>
      <c r="I75" s="119">
        <f t="shared" si="6"/>
        <v>4857.714524</v>
      </c>
      <c r="J75" s="120">
        <f t="shared" si="6"/>
        <v>4900.334398</v>
      </c>
      <c r="K75" s="120">
        <f t="shared" si="7"/>
        <v>5436.7621769999996</v>
      </c>
      <c r="L75" s="120">
        <f t="shared" si="7"/>
        <v>5401.9633469999999</v>
      </c>
      <c r="M75" s="120">
        <f t="shared" si="7"/>
        <v>6468.340827</v>
      </c>
      <c r="N75" s="120">
        <f t="shared" si="7"/>
        <v>5372.7316259999998</v>
      </c>
      <c r="O75" s="120"/>
      <c r="P75" s="121">
        <f t="shared" si="8"/>
        <v>9.6401018712682518</v>
      </c>
    </row>
    <row r="76" spans="5:16" x14ac:dyDescent="0.25">
      <c r="E76" s="122" t="s">
        <v>152</v>
      </c>
      <c r="F76" s="123">
        <f t="shared" si="6"/>
        <v>2435.2332510000001</v>
      </c>
      <c r="G76" s="123">
        <f t="shared" si="6"/>
        <v>2635.5772619999998</v>
      </c>
      <c r="H76" s="123">
        <f t="shared" si="6"/>
        <v>2461.4829770000001</v>
      </c>
      <c r="I76" s="123">
        <f t="shared" si="6"/>
        <v>2481.6271019999999</v>
      </c>
      <c r="J76" s="124">
        <f t="shared" si="6"/>
        <v>2486.215173</v>
      </c>
      <c r="K76" s="124">
        <f t="shared" si="7"/>
        <v>2533.1873540000001</v>
      </c>
      <c r="L76" s="124">
        <f t="shared" si="7"/>
        <v>2475.459394</v>
      </c>
      <c r="M76" s="124">
        <f t="shared" si="7"/>
        <v>2643.8767800000001</v>
      </c>
      <c r="N76" s="124">
        <f t="shared" si="7"/>
        <v>2359.5935039999999</v>
      </c>
      <c r="O76" s="124"/>
      <c r="P76" s="125">
        <f t="shared" si="8"/>
        <v>-5.0929489279566917</v>
      </c>
    </row>
    <row r="77" spans="5:16" x14ac:dyDescent="0.25">
      <c r="E77" s="118" t="s">
        <v>153</v>
      </c>
      <c r="F77" s="119">
        <f t="shared" ref="F77:N82" si="9">F49</f>
        <v>681.48927600000002</v>
      </c>
      <c r="G77" s="119">
        <f t="shared" si="9"/>
        <v>858.66007400000001</v>
      </c>
      <c r="H77" s="119">
        <f t="shared" si="9"/>
        <v>551.03344200000004</v>
      </c>
      <c r="I77" s="119">
        <f t="shared" si="9"/>
        <v>740.960329</v>
      </c>
      <c r="J77" s="120">
        <f t="shared" si="9"/>
        <v>793.42800699999998</v>
      </c>
      <c r="K77" s="120">
        <f t="shared" si="9"/>
        <v>851.85508500000003</v>
      </c>
      <c r="L77" s="120">
        <f t="shared" si="9"/>
        <v>657.67128300000002</v>
      </c>
      <c r="M77" s="120">
        <f t="shared" si="9"/>
        <v>682.53961000000004</v>
      </c>
      <c r="N77" s="120">
        <f t="shared" si="9"/>
        <v>513.51839500000006</v>
      </c>
      <c r="O77" s="120"/>
      <c r="P77" s="121">
        <f t="shared" si="8"/>
        <v>-35.278514185345607</v>
      </c>
    </row>
    <row r="78" spans="5:16" x14ac:dyDescent="0.25">
      <c r="E78" s="122" t="s">
        <v>154</v>
      </c>
      <c r="F78" s="123">
        <f t="shared" si="9"/>
        <v>171.26102399999999</v>
      </c>
      <c r="G78" s="123">
        <f t="shared" si="9"/>
        <v>183.23718400000001</v>
      </c>
      <c r="H78" s="123">
        <f t="shared" si="9"/>
        <v>167.62942799999999</v>
      </c>
      <c r="I78" s="123">
        <f t="shared" si="9"/>
        <v>194.47237999999999</v>
      </c>
      <c r="J78" s="124">
        <f t="shared" si="9"/>
        <v>195.064909</v>
      </c>
      <c r="K78" s="124">
        <f t="shared" si="9"/>
        <v>237.416076</v>
      </c>
      <c r="L78" s="124">
        <f t="shared" si="9"/>
        <v>198.81112300000001</v>
      </c>
      <c r="M78" s="124">
        <f t="shared" si="9"/>
        <v>248.08405500000001</v>
      </c>
      <c r="N78" s="124">
        <f t="shared" si="9"/>
        <v>247.52350300000001</v>
      </c>
      <c r="O78" s="124"/>
      <c r="P78" s="125">
        <f t="shared" si="8"/>
        <v>26.892891329829087</v>
      </c>
    </row>
    <row r="79" spans="5:16" x14ac:dyDescent="0.25">
      <c r="E79" s="118" t="s">
        <v>155</v>
      </c>
      <c r="F79" s="119">
        <f t="shared" si="9"/>
        <v>3502.0890129999998</v>
      </c>
      <c r="G79" s="119">
        <f t="shared" si="9"/>
        <v>4684.2202639999996</v>
      </c>
      <c r="H79" s="119">
        <f t="shared" si="9"/>
        <v>4247.5491179999999</v>
      </c>
      <c r="I79" s="119">
        <f t="shared" si="9"/>
        <v>4379.3492980000001</v>
      </c>
      <c r="J79" s="120">
        <f t="shared" si="9"/>
        <v>3370.5827640000002</v>
      </c>
      <c r="K79" s="120">
        <f t="shared" si="9"/>
        <v>3339.2996760000001</v>
      </c>
      <c r="L79" s="120">
        <f t="shared" si="9"/>
        <v>3644.5935049999998</v>
      </c>
      <c r="M79" s="120">
        <f t="shared" si="9"/>
        <v>3673.8532169999999</v>
      </c>
      <c r="N79" s="120">
        <f t="shared" si="9"/>
        <v>3672.4157230000001</v>
      </c>
      <c r="O79" s="120"/>
      <c r="P79" s="121">
        <f t="shared" si="8"/>
        <v>8.9549190787946422</v>
      </c>
    </row>
    <row r="80" spans="5:16" x14ac:dyDescent="0.25">
      <c r="E80" s="122" t="s">
        <v>156</v>
      </c>
      <c r="F80" s="123">
        <f t="shared" si="9"/>
        <v>1602.9667079999999</v>
      </c>
      <c r="G80" s="123">
        <f t="shared" si="9"/>
        <v>2641.2145390000001</v>
      </c>
      <c r="H80" s="123">
        <f t="shared" si="9"/>
        <v>2445.6122249999999</v>
      </c>
      <c r="I80" s="123">
        <f t="shared" si="9"/>
        <v>2289.5500919999999</v>
      </c>
      <c r="J80" s="124">
        <f t="shared" si="9"/>
        <v>1796.6287319999999</v>
      </c>
      <c r="K80" s="124">
        <f t="shared" si="9"/>
        <v>1418.2931550000001</v>
      </c>
      <c r="L80" s="124">
        <f t="shared" si="9"/>
        <v>1685.8302570000001</v>
      </c>
      <c r="M80" s="124">
        <f t="shared" si="9"/>
        <v>1902.672069</v>
      </c>
      <c r="N80" s="124">
        <f t="shared" si="9"/>
        <v>1957.0290130000001</v>
      </c>
      <c r="O80" s="124"/>
      <c r="P80" s="125">
        <f t="shared" si="8"/>
        <v>8.927847926680057</v>
      </c>
    </row>
    <row r="81" spans="5:16" x14ac:dyDescent="0.25">
      <c r="E81" s="118" t="s">
        <v>128</v>
      </c>
      <c r="F81" s="119">
        <f t="shared" si="9"/>
        <v>2609.308505</v>
      </c>
      <c r="G81" s="119">
        <f t="shared" si="9"/>
        <v>2218.5461719999998</v>
      </c>
      <c r="H81" s="119">
        <f t="shared" si="9"/>
        <v>2495.2372</v>
      </c>
      <c r="I81" s="119">
        <f t="shared" si="9"/>
        <v>3480.1241199999999</v>
      </c>
      <c r="J81" s="120">
        <f t="shared" si="9"/>
        <v>2042.928101</v>
      </c>
      <c r="K81" s="120">
        <f t="shared" si="9"/>
        <v>2044.7533579999999</v>
      </c>
      <c r="L81" s="120">
        <f t="shared" si="9"/>
        <v>2144.2326400000002</v>
      </c>
      <c r="M81" s="120">
        <f t="shared" si="9"/>
        <v>2282.0742329999998</v>
      </c>
      <c r="N81" s="120">
        <f t="shared" si="9"/>
        <v>3227.5944570000001</v>
      </c>
      <c r="O81" s="120"/>
      <c r="P81" s="121">
        <f t="shared" si="8"/>
        <v>57.988646561771496</v>
      </c>
    </row>
    <row r="82" spans="5:16" x14ac:dyDescent="0.25">
      <c r="E82" s="127" t="s">
        <v>103</v>
      </c>
      <c r="F82" s="123">
        <f t="shared" si="9"/>
        <v>145456.77678799999</v>
      </c>
      <c r="G82" s="123">
        <f t="shared" si="9"/>
        <v>162082.23170800006</v>
      </c>
      <c r="H82" s="123">
        <f t="shared" si="9"/>
        <v>154263.81981699998</v>
      </c>
      <c r="I82" s="123">
        <f t="shared" si="9"/>
        <v>164391.95413999999</v>
      </c>
      <c r="J82" s="124">
        <f t="shared" si="9"/>
        <v>159526.51197799999</v>
      </c>
      <c r="K82" s="124">
        <f t="shared" si="9"/>
        <v>159947.550047</v>
      </c>
      <c r="L82" s="124">
        <f t="shared" si="9"/>
        <v>147121.04289899999</v>
      </c>
      <c r="M82" s="124">
        <f t="shared" si="9"/>
        <v>159609.35202300001</v>
      </c>
      <c r="N82" s="124">
        <f t="shared" si="9"/>
        <v>155138.295144</v>
      </c>
      <c r="O82" s="124"/>
      <c r="P82" s="125">
        <f t="shared" si="8"/>
        <v>-2.7507758927275754</v>
      </c>
    </row>
    <row r="85" spans="5:16" x14ac:dyDescent="0.25">
      <c r="E85" s="77" t="s">
        <v>49</v>
      </c>
    </row>
  </sheetData>
  <mergeCells count="2">
    <mergeCell ref="A5:A6"/>
    <mergeCell ref="A31:A32"/>
  </mergeCells>
  <pageMargins left="0.75" right="0.75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E8A6-65FA-47B0-A71D-BA85DC251779}">
  <sheetPr>
    <tabColor rgb="FF7030A0"/>
  </sheetPr>
  <dimension ref="A2:W33"/>
  <sheetViews>
    <sheetView zoomScaleNormal="100" workbookViewId="0">
      <selection activeCell="S30" sqref="S30"/>
    </sheetView>
  </sheetViews>
  <sheetFormatPr defaultRowHeight="15" x14ac:dyDescent="0.25"/>
  <cols>
    <col min="1" max="1" width="14.28515625" customWidth="1"/>
    <col min="14" max="17" width="16.140625" bestFit="1" customWidth="1"/>
  </cols>
  <sheetData>
    <row r="2" spans="1:23" ht="15.75" thickBot="1" x14ac:dyDescent="0.3"/>
    <row r="3" spans="1:23" ht="20.25" thickBot="1" x14ac:dyDescent="0.3">
      <c r="C3" s="128" t="s">
        <v>157</v>
      </c>
      <c r="D3" s="128" t="s">
        <v>158</v>
      </c>
      <c r="E3" s="128" t="s">
        <v>159</v>
      </c>
      <c r="F3" s="78" t="s">
        <v>87</v>
      </c>
      <c r="G3" s="78" t="s">
        <v>88</v>
      </c>
      <c r="H3" s="78" t="s">
        <v>89</v>
      </c>
      <c r="I3" s="78" t="s">
        <v>90</v>
      </c>
      <c r="J3" s="78" t="s">
        <v>91</v>
      </c>
      <c r="K3" s="78" t="s">
        <v>92</v>
      </c>
      <c r="L3" s="78" t="s">
        <v>93</v>
      </c>
      <c r="M3" s="78" t="s">
        <v>94</v>
      </c>
      <c r="N3" s="78" t="s">
        <v>95</v>
      </c>
      <c r="O3" s="78" t="s">
        <v>96</v>
      </c>
      <c r="P3" s="78" t="s">
        <v>97</v>
      </c>
      <c r="Q3" s="78" t="s">
        <v>98</v>
      </c>
      <c r="R3" s="78" t="s">
        <v>99</v>
      </c>
      <c r="T3" s="129" t="s">
        <v>160</v>
      </c>
      <c r="W3" s="130"/>
    </row>
    <row r="4" spans="1:23" ht="15.75" thickBot="1" x14ac:dyDescent="0.3">
      <c r="C4" s="131" t="s">
        <v>65</v>
      </c>
      <c r="D4" s="131" t="s">
        <v>65</v>
      </c>
      <c r="E4" s="131" t="s">
        <v>65</v>
      </c>
      <c r="F4" s="79" t="s">
        <v>65</v>
      </c>
      <c r="G4" s="79" t="s">
        <v>65</v>
      </c>
      <c r="H4" s="79" t="s">
        <v>65</v>
      </c>
      <c r="I4" s="79" t="s">
        <v>65</v>
      </c>
      <c r="J4" s="79" t="s">
        <v>65</v>
      </c>
      <c r="K4" s="79" t="s">
        <v>65</v>
      </c>
      <c r="L4" s="79" t="s">
        <v>65</v>
      </c>
      <c r="M4" s="79" t="s">
        <v>65</v>
      </c>
      <c r="N4" s="79" t="s">
        <v>65</v>
      </c>
      <c r="O4" s="79" t="s">
        <v>65</v>
      </c>
      <c r="P4" s="79" t="s">
        <v>65</v>
      </c>
      <c r="Q4" s="79" t="s">
        <v>65</v>
      </c>
      <c r="R4" s="79" t="s">
        <v>65</v>
      </c>
      <c r="T4" s="129" t="s">
        <v>133</v>
      </c>
    </row>
    <row r="5" spans="1:23" ht="15.75" thickBot="1" x14ac:dyDescent="0.3">
      <c r="A5" t="s">
        <v>120</v>
      </c>
      <c r="B5" t="s">
        <v>161</v>
      </c>
      <c r="C5" s="132">
        <v>873.20326399999999</v>
      </c>
      <c r="D5" s="132">
        <v>985.019364</v>
      </c>
      <c r="E5" s="132">
        <v>1046.448408</v>
      </c>
      <c r="F5" s="22">
        <v>1180.0875840000001</v>
      </c>
      <c r="G5" s="22">
        <v>1276.163241</v>
      </c>
      <c r="H5" s="22">
        <v>1134.4071779999999</v>
      </c>
      <c r="I5" s="22">
        <v>1187.267554</v>
      </c>
      <c r="J5" s="22">
        <v>1363.9445599999999</v>
      </c>
      <c r="K5" s="22">
        <v>1399.447678</v>
      </c>
      <c r="L5" s="22">
        <v>1413.6663410000001</v>
      </c>
      <c r="M5" s="22">
        <v>1372.5599</v>
      </c>
      <c r="N5" s="22">
        <v>1338.278656</v>
      </c>
      <c r="O5" s="22">
        <v>1453.1372799999999</v>
      </c>
      <c r="P5" s="22">
        <v>1402.2339260000001</v>
      </c>
      <c r="Q5" s="22">
        <v>1450.6612379999999</v>
      </c>
      <c r="R5" s="22">
        <v>1476.8319630000001</v>
      </c>
    </row>
    <row r="6" spans="1:23" x14ac:dyDescent="0.25">
      <c r="A6" s="133" t="s">
        <v>162</v>
      </c>
      <c r="B6" t="s">
        <v>161</v>
      </c>
      <c r="C6" s="134">
        <v>78655.118136999998</v>
      </c>
      <c r="D6" s="134">
        <v>91792.246992</v>
      </c>
      <c r="E6" s="134">
        <v>102081.27864799999</v>
      </c>
      <c r="F6" s="112">
        <v>107851.62628900001</v>
      </c>
      <c r="G6" s="112">
        <v>117181.58721899999</v>
      </c>
      <c r="H6" s="112">
        <v>117704.871313</v>
      </c>
      <c r="I6" s="112">
        <v>137699.303465</v>
      </c>
      <c r="J6" s="112">
        <v>153983.13855999999</v>
      </c>
      <c r="K6" s="112">
        <v>167710.10467500001</v>
      </c>
      <c r="L6" s="112">
        <v>170417.32742700001</v>
      </c>
      <c r="M6" s="112">
        <v>163318.12654500001</v>
      </c>
      <c r="N6" s="86">
        <v>158340.13955699999</v>
      </c>
      <c r="O6" s="86">
        <v>151356.968089</v>
      </c>
      <c r="P6" s="86">
        <v>136668.05584799999</v>
      </c>
      <c r="Q6" s="86">
        <v>145466.32016199999</v>
      </c>
      <c r="R6" s="86">
        <v>142347.92485899999</v>
      </c>
    </row>
    <row r="7" spans="1:23" x14ac:dyDescent="0.25">
      <c r="C7" s="135"/>
      <c r="N7" s="22"/>
      <c r="O7" s="22"/>
      <c r="P7" s="22"/>
      <c r="Q7" s="22"/>
    </row>
    <row r="8" spans="1:23" x14ac:dyDescent="0.25">
      <c r="C8" s="136"/>
      <c r="D8" s="109"/>
      <c r="E8" s="109"/>
      <c r="F8" s="109"/>
      <c r="G8" s="109"/>
      <c r="H8" s="109"/>
      <c r="I8" s="109"/>
      <c r="J8" s="109"/>
      <c r="N8" s="82"/>
      <c r="O8" s="82"/>
      <c r="P8" s="82"/>
      <c r="Q8" s="82"/>
    </row>
    <row r="9" spans="1:23" x14ac:dyDescent="0.25">
      <c r="C9" s="137"/>
      <c r="D9" s="45"/>
      <c r="E9" s="45"/>
      <c r="F9" s="45"/>
      <c r="G9" s="45"/>
      <c r="H9" s="45"/>
      <c r="I9" s="45"/>
      <c r="J9" s="45"/>
    </row>
    <row r="10" spans="1:23" x14ac:dyDescent="0.25">
      <c r="C10" s="132"/>
      <c r="D10" s="22"/>
      <c r="E10" s="22"/>
      <c r="F10" s="22"/>
      <c r="G10" s="22"/>
      <c r="H10" s="22"/>
      <c r="I10" s="22"/>
      <c r="J10" s="22"/>
    </row>
    <row r="11" spans="1:23" ht="15.75" thickBot="1" x14ac:dyDescent="0.3">
      <c r="C11" s="138"/>
      <c r="D11" s="113"/>
      <c r="E11" s="113"/>
      <c r="F11" s="113"/>
      <c r="G11" s="113"/>
      <c r="H11" s="113"/>
      <c r="I11" s="113"/>
      <c r="J11" s="113"/>
    </row>
    <row r="12" spans="1:23" ht="20.25" thickBot="1" x14ac:dyDescent="0.3">
      <c r="C12" s="128" t="s">
        <v>157</v>
      </c>
      <c r="D12" s="128" t="s">
        <v>158</v>
      </c>
      <c r="E12" s="128" t="s">
        <v>159</v>
      </c>
      <c r="F12" s="78" t="s">
        <v>87</v>
      </c>
      <c r="G12" s="78" t="s">
        <v>88</v>
      </c>
      <c r="H12" s="78" t="s">
        <v>89</v>
      </c>
      <c r="I12" s="78" t="s">
        <v>90</v>
      </c>
      <c r="J12" s="78" t="s">
        <v>91</v>
      </c>
      <c r="K12" s="78" t="s">
        <v>92</v>
      </c>
      <c r="L12" s="78" t="s">
        <v>93</v>
      </c>
      <c r="M12" s="78" t="s">
        <v>94</v>
      </c>
      <c r="N12" s="78" t="s">
        <v>95</v>
      </c>
      <c r="O12" s="78" t="s">
        <v>96</v>
      </c>
      <c r="P12" s="78" t="s">
        <v>97</v>
      </c>
      <c r="Q12" s="78" t="s">
        <v>98</v>
      </c>
      <c r="R12" s="78" t="s">
        <v>99</v>
      </c>
    </row>
    <row r="13" spans="1:23" ht="15.75" thickBot="1" x14ac:dyDescent="0.3">
      <c r="C13" s="131" t="s">
        <v>131</v>
      </c>
      <c r="D13" s="131" t="s">
        <v>131</v>
      </c>
      <c r="E13" s="131" t="s">
        <v>131</v>
      </c>
      <c r="F13" s="79" t="s">
        <v>131</v>
      </c>
      <c r="G13" s="79" t="s">
        <v>131</v>
      </c>
      <c r="H13" s="79" t="s">
        <v>131</v>
      </c>
      <c r="I13" s="79" t="s">
        <v>131</v>
      </c>
      <c r="J13" s="79" t="s">
        <v>131</v>
      </c>
      <c r="K13" s="79" t="s">
        <v>131</v>
      </c>
      <c r="L13" s="79" t="s">
        <v>131</v>
      </c>
      <c r="M13" s="79" t="s">
        <v>131</v>
      </c>
      <c r="N13" s="79" t="s">
        <v>131</v>
      </c>
      <c r="O13" s="79" t="s">
        <v>131</v>
      </c>
      <c r="P13" s="79" t="s">
        <v>131</v>
      </c>
      <c r="Q13" s="79" t="s">
        <v>131</v>
      </c>
      <c r="R13" s="79" t="s">
        <v>131</v>
      </c>
    </row>
    <row r="14" spans="1:23" ht="15.75" thickBot="1" x14ac:dyDescent="0.3">
      <c r="A14" t="s">
        <v>120</v>
      </c>
      <c r="B14" t="s">
        <v>163</v>
      </c>
      <c r="C14" s="132">
        <v>1613.004042</v>
      </c>
      <c r="D14" s="132">
        <v>2102.1089320000001</v>
      </c>
      <c r="E14" s="132">
        <v>2433.2419669999999</v>
      </c>
      <c r="F14" s="22">
        <v>2325.9883540000001</v>
      </c>
      <c r="G14" s="22">
        <v>2386.3208760000002</v>
      </c>
      <c r="H14" s="22">
        <v>1874.7342329999999</v>
      </c>
      <c r="I14" s="22">
        <v>2090.9181330000001</v>
      </c>
      <c r="J14" s="22">
        <v>2243.419652</v>
      </c>
      <c r="K14" s="22">
        <v>2318.4351230000002</v>
      </c>
      <c r="L14" s="22">
        <v>2049.9224140000001</v>
      </c>
      <c r="M14" s="22">
        <v>2248.164147</v>
      </c>
      <c r="N14" s="22">
        <v>2439.5773250000002</v>
      </c>
      <c r="O14" s="22">
        <v>2672.5780540000001</v>
      </c>
      <c r="P14" s="22">
        <v>2408.8230279999998</v>
      </c>
      <c r="Q14" s="22">
        <v>2545.4831880000002</v>
      </c>
      <c r="R14" s="22">
        <v>2741.3832769999999</v>
      </c>
    </row>
    <row r="15" spans="1:23" x14ac:dyDescent="0.25">
      <c r="A15" s="133" t="s">
        <v>162</v>
      </c>
      <c r="B15" t="s">
        <v>163</v>
      </c>
      <c r="C15" s="134">
        <v>89468.131528000013</v>
      </c>
      <c r="D15" s="134">
        <v>111267.08718000002</v>
      </c>
      <c r="E15" s="134">
        <v>123321.88663000002</v>
      </c>
      <c r="F15" s="112">
        <v>118997.28220200003</v>
      </c>
      <c r="G15" s="112">
        <v>133483.88786800002</v>
      </c>
      <c r="H15" s="112">
        <v>127649.23564699998</v>
      </c>
      <c r="I15" s="112">
        <v>140640.69303399997</v>
      </c>
      <c r="J15" s="112">
        <v>145230.94042100001</v>
      </c>
      <c r="K15" s="112">
        <v>161496.88503900002</v>
      </c>
      <c r="L15" s="112">
        <v>153937.58107300004</v>
      </c>
      <c r="M15" s="112">
        <v>164044.79046600001</v>
      </c>
      <c r="N15" s="112">
        <v>159526.51197799999</v>
      </c>
      <c r="O15" s="112">
        <v>159947.550047</v>
      </c>
      <c r="P15" s="112">
        <v>147121.04289899999</v>
      </c>
      <c r="Q15" s="112">
        <v>159609.35202300001</v>
      </c>
      <c r="R15" s="112">
        <v>155138.295144</v>
      </c>
    </row>
    <row r="16" spans="1:23" x14ac:dyDescent="0.25">
      <c r="C16" s="135"/>
    </row>
    <row r="17" spans="1:23" x14ac:dyDescent="0.25">
      <c r="C17" s="135"/>
    </row>
    <row r="18" spans="1:23" x14ac:dyDescent="0.25">
      <c r="A18" t="s">
        <v>120</v>
      </c>
      <c r="C18" s="135"/>
      <c r="E18" s="87"/>
      <c r="I18" s="87"/>
      <c r="J18" s="87"/>
    </row>
    <row r="19" spans="1:23" x14ac:dyDescent="0.25">
      <c r="A19" t="s">
        <v>103</v>
      </c>
      <c r="C19" s="135"/>
      <c r="E19" s="87"/>
      <c r="I19" s="87"/>
      <c r="J19" s="87"/>
    </row>
    <row r="20" spans="1:23" ht="15.75" thickBot="1" x14ac:dyDescent="0.3">
      <c r="C20" s="135"/>
    </row>
    <row r="21" spans="1:23" ht="20.25" thickBot="1" x14ac:dyDescent="0.3">
      <c r="C21" s="128" t="s">
        <v>157</v>
      </c>
      <c r="D21" s="128" t="s">
        <v>158</v>
      </c>
      <c r="E21" s="128" t="s">
        <v>159</v>
      </c>
      <c r="F21" s="78" t="s">
        <v>87</v>
      </c>
      <c r="G21" s="78" t="s">
        <v>88</v>
      </c>
      <c r="H21" s="78" t="s">
        <v>89</v>
      </c>
      <c r="I21" s="78" t="s">
        <v>90</v>
      </c>
      <c r="J21" s="78" t="s">
        <v>91</v>
      </c>
      <c r="K21" s="78" t="s">
        <v>92</v>
      </c>
      <c r="L21" s="78" t="s">
        <v>93</v>
      </c>
      <c r="M21" s="78" t="s">
        <v>94</v>
      </c>
      <c r="N21" s="78" t="s">
        <v>95</v>
      </c>
      <c r="O21" s="78" t="s">
        <v>96</v>
      </c>
      <c r="P21" s="78" t="s">
        <v>97</v>
      </c>
      <c r="Q21" s="78" t="s">
        <v>95</v>
      </c>
      <c r="R21" s="78" t="s">
        <v>99</v>
      </c>
      <c r="T21" s="77" t="s">
        <v>49</v>
      </c>
      <c r="W21" s="130"/>
    </row>
    <row r="22" spans="1:23" ht="15.75" thickBot="1" x14ac:dyDescent="0.3">
      <c r="A22" t="s">
        <v>120</v>
      </c>
      <c r="B22" t="s">
        <v>164</v>
      </c>
      <c r="C22" s="132">
        <f t="shared" ref="C22:K23" si="0">C14-C5</f>
        <v>739.80077800000004</v>
      </c>
      <c r="D22" s="132">
        <f t="shared" si="0"/>
        <v>1117.0895680000001</v>
      </c>
      <c r="E22" s="132">
        <f t="shared" si="0"/>
        <v>1386.793559</v>
      </c>
      <c r="F22" s="22">
        <f>F14-F5</f>
        <v>1145.90077</v>
      </c>
      <c r="G22" s="22">
        <f t="shared" si="0"/>
        <v>1110.1576350000003</v>
      </c>
      <c r="H22" s="22">
        <f t="shared" si="0"/>
        <v>740.32705499999997</v>
      </c>
      <c r="I22" s="22">
        <f t="shared" si="0"/>
        <v>903.65057900000011</v>
      </c>
      <c r="J22" s="22">
        <f t="shared" si="0"/>
        <v>879.47509200000013</v>
      </c>
      <c r="K22" s="22">
        <f t="shared" si="0"/>
        <v>918.98744500000021</v>
      </c>
      <c r="L22" s="22">
        <f>L14-L5</f>
        <v>636.25607300000001</v>
      </c>
      <c r="M22" s="22">
        <f>M14-M5</f>
        <v>875.60424699999999</v>
      </c>
      <c r="N22" s="22">
        <f>N14-N5</f>
        <v>1101.2986690000002</v>
      </c>
      <c r="O22" s="22">
        <f t="shared" ref="O22:R22" si="1">O14-O5</f>
        <v>1219.4407740000001</v>
      </c>
      <c r="P22" s="22">
        <f t="shared" si="1"/>
        <v>1006.5891019999997</v>
      </c>
      <c r="Q22" s="22">
        <f t="shared" si="1"/>
        <v>1094.8219500000002</v>
      </c>
      <c r="R22" s="22">
        <f t="shared" si="1"/>
        <v>1264.5513139999998</v>
      </c>
    </row>
    <row r="23" spans="1:23" x14ac:dyDescent="0.25">
      <c r="A23" t="s">
        <v>103</v>
      </c>
      <c r="B23" t="s">
        <v>164</v>
      </c>
      <c r="C23" s="134">
        <f t="shared" si="0"/>
        <v>10813.013391000015</v>
      </c>
      <c r="D23" s="134">
        <f t="shared" si="0"/>
        <v>19474.840188000016</v>
      </c>
      <c r="E23" s="134">
        <f t="shared" si="0"/>
        <v>21240.60798200003</v>
      </c>
      <c r="F23" s="112">
        <f t="shared" si="0"/>
        <v>11145.655913000024</v>
      </c>
      <c r="G23" s="112">
        <f t="shared" si="0"/>
        <v>16302.300649000026</v>
      </c>
      <c r="H23" s="112">
        <f t="shared" si="0"/>
        <v>9944.3643339999835</v>
      </c>
      <c r="I23" s="112">
        <f>I15-I6</f>
        <v>2941.3895689999626</v>
      </c>
      <c r="J23" s="112">
        <f t="shared" si="0"/>
        <v>-8752.1981389999855</v>
      </c>
      <c r="K23" s="112">
        <f t="shared" si="0"/>
        <v>-6213.2196359999944</v>
      </c>
      <c r="L23" s="112">
        <f>L15-L6</f>
        <v>-16479.746353999974</v>
      </c>
      <c r="M23" s="112">
        <f>M15-M6</f>
        <v>726.66392099999939</v>
      </c>
      <c r="N23" s="112">
        <f t="shared" ref="N23:P23" si="2">N15-N6</f>
        <v>1186.3724210000073</v>
      </c>
      <c r="O23" s="112">
        <f t="shared" si="2"/>
        <v>8590.5819579999952</v>
      </c>
      <c r="P23" s="112">
        <f t="shared" si="2"/>
        <v>10452.987051000004</v>
      </c>
      <c r="Q23" s="112">
        <f>Q15-Q6</f>
        <v>14143.031861000025</v>
      </c>
      <c r="R23" s="112">
        <f>R15-R6</f>
        <v>12790.370285000012</v>
      </c>
    </row>
    <row r="24" spans="1:23" x14ac:dyDescent="0.25">
      <c r="N24" s="113"/>
      <c r="O24" s="113"/>
      <c r="P24" s="113"/>
      <c r="Q24" s="113"/>
    </row>
    <row r="25" spans="1:23" x14ac:dyDescent="0.25">
      <c r="I25">
        <f>(I22-H22)/H22*100</f>
        <v>22.060996271438459</v>
      </c>
      <c r="J25">
        <f t="shared" ref="J25:M26" si="3">(J22-I22)/I22*100</f>
        <v>-2.6753136180970647</v>
      </c>
      <c r="K25">
        <f t="shared" si="3"/>
        <v>4.4927199598280465</v>
      </c>
      <c r="L25">
        <f t="shared" si="3"/>
        <v>-30.765531513871785</v>
      </c>
      <c r="M25">
        <f>(M22-L22)/L22*100</f>
        <v>37.618214451211998</v>
      </c>
    </row>
    <row r="26" spans="1:23" x14ac:dyDescent="0.25">
      <c r="I26">
        <f>(I23-H23)/H23*100</f>
        <v>-70.421542592287253</v>
      </c>
      <c r="J26">
        <f t="shared" si="3"/>
        <v>-397.55317796872544</v>
      </c>
      <c r="K26">
        <f t="shared" si="3"/>
        <v>-29.009609502397431</v>
      </c>
      <c r="L26">
        <f t="shared" si="3"/>
        <v>165.23682276600579</v>
      </c>
      <c r="M26">
        <f t="shared" si="3"/>
        <v>-104.40943631892503</v>
      </c>
    </row>
    <row r="33" spans="9:9" x14ac:dyDescent="0.25">
      <c r="I33" s="13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66D8-4E3B-4A8E-85DD-020084A27509}">
  <sheetPr>
    <tabColor rgb="FF7030A0"/>
  </sheetPr>
  <dimension ref="A1:Y51"/>
  <sheetViews>
    <sheetView topLeftCell="A10" zoomScaleNormal="100" workbookViewId="0">
      <selection activeCell="Q38" sqref="Q38"/>
    </sheetView>
  </sheetViews>
  <sheetFormatPr defaultRowHeight="15" x14ac:dyDescent="0.25"/>
  <cols>
    <col min="1" max="1" width="31.140625" customWidth="1"/>
    <col min="16" max="16" width="17.5703125" customWidth="1"/>
    <col min="17" max="17" width="7.5703125" bestFit="1" customWidth="1"/>
    <col min="18" max="18" width="7.28515625" bestFit="1" customWidth="1"/>
    <col min="19" max="20" width="7.5703125" bestFit="1" customWidth="1"/>
  </cols>
  <sheetData>
    <row r="1" spans="1:25" ht="15.75" thickBot="1" x14ac:dyDescent="0.3"/>
    <row r="2" spans="1:25" ht="20.25" thickBot="1" x14ac:dyDescent="0.3">
      <c r="A2" s="158" t="s">
        <v>51</v>
      </c>
      <c r="B2" s="128" t="s">
        <v>87</v>
      </c>
      <c r="C2" s="128" t="s">
        <v>88</v>
      </c>
      <c r="D2" s="128" t="s">
        <v>89</v>
      </c>
      <c r="E2" s="128" t="s">
        <v>90</v>
      </c>
      <c r="F2" s="139" t="s">
        <v>91</v>
      </c>
      <c r="G2" s="78" t="s">
        <v>92</v>
      </c>
      <c r="H2" s="78" t="s">
        <v>93</v>
      </c>
      <c r="I2" s="78" t="s">
        <v>94</v>
      </c>
      <c r="J2" s="78" t="s">
        <v>95</v>
      </c>
      <c r="K2" s="78" t="s">
        <v>96</v>
      </c>
      <c r="L2" s="78" t="s">
        <v>97</v>
      </c>
      <c r="M2" s="78" t="s">
        <v>98</v>
      </c>
      <c r="N2" s="78" t="s">
        <v>99</v>
      </c>
      <c r="P2" s="84" t="s">
        <v>165</v>
      </c>
    </row>
    <row r="3" spans="1:25" ht="15.75" thickBot="1" x14ac:dyDescent="0.3">
      <c r="A3" s="159"/>
      <c r="B3" s="131" t="s">
        <v>65</v>
      </c>
      <c r="C3" s="131" t="s">
        <v>65</v>
      </c>
      <c r="D3" s="131" t="s">
        <v>65</v>
      </c>
      <c r="E3" s="131" t="s">
        <v>65</v>
      </c>
      <c r="F3" s="140" t="s">
        <v>65</v>
      </c>
      <c r="G3" s="79" t="s">
        <v>65</v>
      </c>
      <c r="H3" s="79" t="s">
        <v>65</v>
      </c>
      <c r="I3" s="79" t="s">
        <v>65</v>
      </c>
      <c r="J3" s="79" t="s">
        <v>65</v>
      </c>
      <c r="K3" s="79" t="s">
        <v>65</v>
      </c>
      <c r="L3" s="79" t="s">
        <v>65</v>
      </c>
      <c r="M3" s="79" t="s">
        <v>65</v>
      </c>
      <c r="N3" s="79" t="s">
        <v>65</v>
      </c>
      <c r="P3" s="84" t="s">
        <v>4</v>
      </c>
      <c r="Q3" s="141"/>
    </row>
    <row r="4" spans="1:25" x14ac:dyDescent="0.25">
      <c r="A4" s="80" t="s">
        <v>66</v>
      </c>
      <c r="B4" s="132">
        <v>8337.9082319999998</v>
      </c>
      <c r="C4" s="132">
        <v>8957.7529419999992</v>
      </c>
      <c r="D4" s="132">
        <v>8402.4782780000005</v>
      </c>
      <c r="E4" s="132">
        <v>9710.5868840000003</v>
      </c>
      <c r="F4" s="81">
        <v>10451.006294000001</v>
      </c>
      <c r="G4" s="22">
        <v>11996.333858</v>
      </c>
      <c r="H4" s="22">
        <v>11614.357184</v>
      </c>
      <c r="I4" s="22">
        <v>11296.467863</v>
      </c>
      <c r="J4" s="22">
        <v>12525.084939</v>
      </c>
      <c r="K4" s="22">
        <v>13842.655595</v>
      </c>
      <c r="L4" s="22">
        <v>11427.54891</v>
      </c>
      <c r="M4" s="22">
        <v>11433.039708</v>
      </c>
      <c r="N4" s="22">
        <v>11723.336928000001</v>
      </c>
      <c r="P4" s="142" t="s">
        <v>106</v>
      </c>
      <c r="Q4" s="143" t="s">
        <v>15</v>
      </c>
      <c r="R4" s="143" t="s">
        <v>16</v>
      </c>
      <c r="S4" s="143" t="s">
        <v>17</v>
      </c>
      <c r="T4" s="143" t="s">
        <v>18</v>
      </c>
      <c r="U4" s="144" t="s">
        <v>19</v>
      </c>
      <c r="V4" s="144" t="s">
        <v>20</v>
      </c>
      <c r="W4" s="144" t="s">
        <v>21</v>
      </c>
      <c r="X4" s="144" t="s">
        <v>22</v>
      </c>
      <c r="Y4" s="144" t="s">
        <v>23</v>
      </c>
    </row>
    <row r="5" spans="1:25" x14ac:dyDescent="0.25">
      <c r="A5" s="80" t="s">
        <v>67</v>
      </c>
      <c r="B5" s="132">
        <v>81.804174000000003</v>
      </c>
      <c r="C5" s="132">
        <v>85.499314999999996</v>
      </c>
      <c r="D5" s="132">
        <v>88.904510000000002</v>
      </c>
      <c r="E5" s="132">
        <v>97.031558000000004</v>
      </c>
      <c r="F5" s="81">
        <v>134.863317</v>
      </c>
      <c r="G5" s="22">
        <v>135.75062500000001</v>
      </c>
      <c r="H5" s="22">
        <v>103.886573</v>
      </c>
      <c r="I5" s="22">
        <v>117.601484</v>
      </c>
      <c r="J5" s="22">
        <v>142.221723</v>
      </c>
      <c r="K5" s="22">
        <v>111.65081000000001</v>
      </c>
      <c r="L5" s="22">
        <v>106.229281</v>
      </c>
      <c r="M5" s="22">
        <v>110.61488</v>
      </c>
      <c r="N5" s="22">
        <v>136.85486299999999</v>
      </c>
      <c r="P5" s="92" t="s">
        <v>108</v>
      </c>
      <c r="Q5" s="145">
        <f>F30-F4</f>
        <v>3165.6849709999988</v>
      </c>
      <c r="R5" s="145">
        <f>G30-G4</f>
        <v>3081.7782659999993</v>
      </c>
      <c r="S5" s="145">
        <f>H30-H4</f>
        <v>3039.0472559999998</v>
      </c>
      <c r="T5" s="145">
        <f>I30-I4</f>
        <v>4799.2740780000004</v>
      </c>
      <c r="U5" s="120">
        <f>J30-J4</f>
        <v>3254.5325599999996</v>
      </c>
      <c r="V5" s="120">
        <f t="shared" ref="V5:Y20" si="0">K30-K4</f>
        <v>3227.3706129999991</v>
      </c>
      <c r="W5" s="120">
        <f t="shared" si="0"/>
        <v>3064.341894000001</v>
      </c>
      <c r="X5" s="120">
        <f t="shared" si="0"/>
        <v>4981.2300340000002</v>
      </c>
      <c r="Y5" s="120">
        <f t="shared" si="0"/>
        <v>3722.9715999999989</v>
      </c>
    </row>
    <row r="6" spans="1:25" x14ac:dyDescent="0.25">
      <c r="A6" s="80" t="s">
        <v>68</v>
      </c>
      <c r="B6" s="132">
        <v>35139.866864000003</v>
      </c>
      <c r="C6" s="132">
        <v>37860.993684000001</v>
      </c>
      <c r="D6" s="132">
        <v>36613.448515999997</v>
      </c>
      <c r="E6" s="132">
        <v>41360.279699999999</v>
      </c>
      <c r="F6" s="81">
        <v>46453.285107000003</v>
      </c>
      <c r="G6" s="22">
        <v>47998.068533999998</v>
      </c>
      <c r="H6" s="22">
        <v>45937.299516999999</v>
      </c>
      <c r="I6" s="22">
        <v>44593.586464</v>
      </c>
      <c r="J6" s="22">
        <v>45883.645006999999</v>
      </c>
      <c r="K6" s="22">
        <v>45052.172246000002</v>
      </c>
      <c r="L6" s="22">
        <v>40243.252602</v>
      </c>
      <c r="M6" s="22">
        <v>42686.644414000002</v>
      </c>
      <c r="N6" s="22">
        <v>43268.537492000003</v>
      </c>
      <c r="P6" s="146" t="s">
        <v>109</v>
      </c>
      <c r="Q6" s="147">
        <f t="shared" ref="Q6:Y26" si="1">F31-F5</f>
        <v>103.93485200000001</v>
      </c>
      <c r="R6" s="147">
        <f t="shared" si="1"/>
        <v>138.11674199999999</v>
      </c>
      <c r="S6" s="147">
        <f t="shared" si="1"/>
        <v>122.63661999999999</v>
      </c>
      <c r="T6" s="147">
        <f t="shared" si="1"/>
        <v>99.876281000000006</v>
      </c>
      <c r="U6" s="148">
        <f t="shared" si="1"/>
        <v>71.601336000000003</v>
      </c>
      <c r="V6" s="148">
        <f t="shared" si="0"/>
        <v>89.668013000000002</v>
      </c>
      <c r="W6" s="148">
        <f t="shared" si="0"/>
        <v>47.828129000000004</v>
      </c>
      <c r="X6" s="148">
        <f t="shared" si="0"/>
        <v>71.146877999999987</v>
      </c>
      <c r="Y6" s="148">
        <f t="shared" si="0"/>
        <v>66.129183000000012</v>
      </c>
    </row>
    <row r="7" spans="1:25" x14ac:dyDescent="0.25">
      <c r="A7" s="80" t="s">
        <v>69</v>
      </c>
      <c r="B7" s="132">
        <v>2066.5191369999998</v>
      </c>
      <c r="C7" s="132">
        <v>2635.3166190000002</v>
      </c>
      <c r="D7" s="132">
        <v>2789.2351490000001</v>
      </c>
      <c r="E7" s="132">
        <v>4995.8255859999999</v>
      </c>
      <c r="F7" s="81">
        <v>3696.8987969999998</v>
      </c>
      <c r="G7" s="22">
        <v>4492.9007730000003</v>
      </c>
      <c r="H7" s="22">
        <v>4256.8890979999996</v>
      </c>
      <c r="I7" s="22">
        <v>4525.6359439999997</v>
      </c>
      <c r="J7" s="22">
        <v>4027.7731269999999</v>
      </c>
      <c r="K7" s="22">
        <v>3722.7874969999998</v>
      </c>
      <c r="L7" s="22">
        <v>3535.9502299999999</v>
      </c>
      <c r="M7" s="22">
        <v>3321.1731920000002</v>
      </c>
      <c r="N7" s="22">
        <v>2907.6263880000001</v>
      </c>
      <c r="P7" s="92" t="s">
        <v>110</v>
      </c>
      <c r="Q7" s="145">
        <f t="shared" si="1"/>
        <v>-8130.8416090000028</v>
      </c>
      <c r="R7" s="145">
        <f t="shared" si="1"/>
        <v>-5784.789807000001</v>
      </c>
      <c r="S7" s="145">
        <f t="shared" si="1"/>
        <v>-6424.1108959999983</v>
      </c>
      <c r="T7" s="145">
        <f t="shared" si="1"/>
        <v>-2393.7968309999997</v>
      </c>
      <c r="U7" s="120">
        <f t="shared" si="1"/>
        <v>-4200.9319229999965</v>
      </c>
      <c r="V7" s="120">
        <f t="shared" si="0"/>
        <v>-3140.650063000001</v>
      </c>
      <c r="W7" s="120">
        <f t="shared" si="0"/>
        <v>-1823.848146999997</v>
      </c>
      <c r="X7" s="120">
        <f t="shared" si="0"/>
        <v>-1126.1981149999992</v>
      </c>
      <c r="Y7" s="120">
        <f t="shared" si="0"/>
        <v>-2988.618567000005</v>
      </c>
    </row>
    <row r="8" spans="1:25" x14ac:dyDescent="0.25">
      <c r="A8" s="80" t="s">
        <v>70</v>
      </c>
      <c r="B8" s="132">
        <v>1831.36419</v>
      </c>
      <c r="C8" s="132">
        <v>2051.5738179999998</v>
      </c>
      <c r="D8" s="132">
        <v>2089.8715689999999</v>
      </c>
      <c r="E8" s="132">
        <v>2283.0261190000001</v>
      </c>
      <c r="F8" s="81">
        <v>2480.6946330000001</v>
      </c>
      <c r="G8" s="22">
        <v>2716.446199</v>
      </c>
      <c r="H8" s="22">
        <v>2595.1935060000001</v>
      </c>
      <c r="I8" s="22">
        <v>2635.6262999999999</v>
      </c>
      <c r="J8" s="22">
        <v>2810.2450039999999</v>
      </c>
      <c r="K8" s="22">
        <v>2569.6648700000001</v>
      </c>
      <c r="L8" s="22">
        <v>2438.2792530000002</v>
      </c>
      <c r="M8" s="22">
        <v>2650.3560750000001</v>
      </c>
      <c r="N8" s="22">
        <v>2713.1761780000002</v>
      </c>
      <c r="P8" s="146" t="s">
        <v>111</v>
      </c>
      <c r="Q8" s="147">
        <f t="shared" si="1"/>
        <v>-1439.9061299999998</v>
      </c>
      <c r="R8" s="147">
        <f t="shared" si="1"/>
        <v>-1698.8057020000001</v>
      </c>
      <c r="S8" s="147">
        <f t="shared" si="1"/>
        <v>-1630.6610219999998</v>
      </c>
      <c r="T8" s="147">
        <f t="shared" si="1"/>
        <v>-1629.0932509999998</v>
      </c>
      <c r="U8" s="148">
        <f>J33-J7</f>
        <v>-1909.9637849999999</v>
      </c>
      <c r="V8" s="148">
        <f t="shared" si="0"/>
        <v>-343.37978399999974</v>
      </c>
      <c r="W8" s="148">
        <f t="shared" si="0"/>
        <v>-1114.350023</v>
      </c>
      <c r="X8" s="148">
        <f t="shared" si="0"/>
        <v>-581.15352100000018</v>
      </c>
      <c r="Y8" s="148">
        <f t="shared" si="0"/>
        <v>-1100.3690610000001</v>
      </c>
    </row>
    <row r="9" spans="1:25" x14ac:dyDescent="0.25">
      <c r="A9" s="80" t="s">
        <v>71</v>
      </c>
      <c r="B9" s="132">
        <v>12172.387753000001</v>
      </c>
      <c r="C9" s="132">
        <v>13435.663795</v>
      </c>
      <c r="D9" s="132">
        <v>13081.522636</v>
      </c>
      <c r="E9" s="132">
        <v>14812.318732</v>
      </c>
      <c r="F9" s="81">
        <v>17224.763939</v>
      </c>
      <c r="G9" s="22">
        <v>18488.040720000001</v>
      </c>
      <c r="H9" s="22">
        <v>17471.184707</v>
      </c>
      <c r="I9" s="22">
        <v>18167.093457999999</v>
      </c>
      <c r="J9" s="22">
        <v>17289.119256000002</v>
      </c>
      <c r="K9" s="22">
        <v>16080.062086</v>
      </c>
      <c r="L9" s="22">
        <v>14603.048355999999</v>
      </c>
      <c r="M9" s="22">
        <v>14928.579001</v>
      </c>
      <c r="N9" s="22">
        <v>15290.827087</v>
      </c>
      <c r="P9" s="92" t="s">
        <v>112</v>
      </c>
      <c r="Q9" s="145">
        <f t="shared" si="1"/>
        <v>316.51421399999981</v>
      </c>
      <c r="R9" s="145">
        <f t="shared" si="1"/>
        <v>309.33099700000002</v>
      </c>
      <c r="S9" s="145">
        <f t="shared" si="1"/>
        <v>398.68531799999982</v>
      </c>
      <c r="T9" s="145">
        <f t="shared" si="1"/>
        <v>392.403233</v>
      </c>
      <c r="U9" s="120">
        <f t="shared" si="1"/>
        <v>273.57738800000016</v>
      </c>
      <c r="V9" s="120">
        <f t="shared" si="0"/>
        <v>476.33091800000011</v>
      </c>
      <c r="W9" s="120">
        <f t="shared" si="0"/>
        <v>470.00757999999996</v>
      </c>
      <c r="X9" s="120">
        <f t="shared" si="0"/>
        <v>568.98700299999973</v>
      </c>
      <c r="Y9" s="120">
        <f t="shared" si="0"/>
        <v>490.05194899999969</v>
      </c>
    </row>
    <row r="10" spans="1:25" x14ac:dyDescent="0.25">
      <c r="A10" s="80" t="s">
        <v>72</v>
      </c>
      <c r="B10" s="132">
        <v>2016.2429910000001</v>
      </c>
      <c r="C10" s="132">
        <v>2393.7135360000002</v>
      </c>
      <c r="D10" s="132">
        <v>2461.6186029999999</v>
      </c>
      <c r="E10" s="132">
        <v>2523.4919580000001</v>
      </c>
      <c r="F10" s="81">
        <v>2947.307765</v>
      </c>
      <c r="G10" s="22">
        <v>3316.9976320000001</v>
      </c>
      <c r="H10" s="22">
        <v>2742.6857639999998</v>
      </c>
      <c r="I10" s="22">
        <v>3006.5599029999998</v>
      </c>
      <c r="J10" s="22">
        <v>2744.5772200000001</v>
      </c>
      <c r="K10" s="22">
        <v>3014.9968220000001</v>
      </c>
      <c r="L10" s="22">
        <v>2570.581498</v>
      </c>
      <c r="M10" s="22">
        <v>2664.647845</v>
      </c>
      <c r="N10" s="22">
        <v>2577.3978200000001</v>
      </c>
      <c r="P10" s="146" t="s">
        <v>113</v>
      </c>
      <c r="Q10" s="147">
        <f t="shared" si="1"/>
        <v>2145.9226479999998</v>
      </c>
      <c r="R10" s="147">
        <f t="shared" si="1"/>
        <v>3058.9623429999992</v>
      </c>
      <c r="S10" s="147">
        <f t="shared" si="1"/>
        <v>2462.1017780000002</v>
      </c>
      <c r="T10" s="147">
        <f t="shared" si="1"/>
        <v>3175.5831910000015</v>
      </c>
      <c r="U10" s="148">
        <f t="shared" si="1"/>
        <v>3733.592059999999</v>
      </c>
      <c r="V10" s="148">
        <f t="shared" si="0"/>
        <v>4942.9125210000002</v>
      </c>
      <c r="W10" s="148">
        <f t="shared" si="0"/>
        <v>4626.3397350000014</v>
      </c>
      <c r="X10" s="148">
        <f t="shared" si="0"/>
        <v>5751.3138930000005</v>
      </c>
      <c r="Y10" s="148">
        <f t="shared" si="0"/>
        <v>4649.6980480000002</v>
      </c>
    </row>
    <row r="11" spans="1:25" x14ac:dyDescent="0.25">
      <c r="A11" s="80" t="s">
        <v>73</v>
      </c>
      <c r="B11" s="132">
        <v>9967.7380150000008</v>
      </c>
      <c r="C11" s="132">
        <v>10702.631588</v>
      </c>
      <c r="D11" s="132">
        <v>10461.480212</v>
      </c>
      <c r="E11" s="132">
        <v>11905.0052</v>
      </c>
      <c r="F11" s="81">
        <v>12967.527329</v>
      </c>
      <c r="G11" s="22">
        <v>13537.230565</v>
      </c>
      <c r="H11" s="22">
        <v>12839.71695</v>
      </c>
      <c r="I11" s="22">
        <v>13274.293717</v>
      </c>
      <c r="J11" s="22">
        <v>13116.958527000001</v>
      </c>
      <c r="K11" s="22">
        <v>13142.138799</v>
      </c>
      <c r="L11" s="22">
        <v>11313.545604999999</v>
      </c>
      <c r="M11" s="22">
        <v>12319.405902</v>
      </c>
      <c r="N11" s="22">
        <v>12054.128201</v>
      </c>
      <c r="P11" s="92" t="s">
        <v>114</v>
      </c>
      <c r="Q11" s="145">
        <f t="shared" si="1"/>
        <v>2057.8470830000001</v>
      </c>
      <c r="R11" s="145">
        <f t="shared" si="1"/>
        <v>2241.4622420000001</v>
      </c>
      <c r="S11" s="145">
        <f t="shared" si="1"/>
        <v>2896.2524570000005</v>
      </c>
      <c r="T11" s="145">
        <f t="shared" si="1"/>
        <v>2914.612689</v>
      </c>
      <c r="U11" s="120">
        <f t="shared" si="1"/>
        <v>1777.562707</v>
      </c>
      <c r="V11" s="120">
        <f t="shared" si="0"/>
        <v>2004.7072070000004</v>
      </c>
      <c r="W11" s="120">
        <f t="shared" si="0"/>
        <v>2887.0020410000002</v>
      </c>
      <c r="X11" s="120">
        <f t="shared" si="0"/>
        <v>1448.338225</v>
      </c>
      <c r="Y11" s="120">
        <f t="shared" si="0"/>
        <v>2358.239098</v>
      </c>
    </row>
    <row r="12" spans="1:25" x14ac:dyDescent="0.25">
      <c r="A12" s="80" t="s">
        <v>74</v>
      </c>
      <c r="B12" s="132">
        <v>6976.5118380000004</v>
      </c>
      <c r="C12" s="132">
        <v>7692.7063349999999</v>
      </c>
      <c r="D12" s="132">
        <v>7585.4557789999999</v>
      </c>
      <c r="E12" s="132">
        <v>7588.4328969999997</v>
      </c>
      <c r="F12" s="81">
        <v>9070.1773759999996</v>
      </c>
      <c r="G12" s="22">
        <v>9668.1598059999997</v>
      </c>
      <c r="H12" s="22">
        <v>10688.256643000001</v>
      </c>
      <c r="I12" s="22">
        <v>10641.329205</v>
      </c>
      <c r="J12" s="22">
        <v>10977.67139</v>
      </c>
      <c r="K12" s="22">
        <v>9602.5126010000004</v>
      </c>
      <c r="L12" s="22">
        <v>9257.7693350000009</v>
      </c>
      <c r="M12" s="22">
        <v>9863.5321039999999</v>
      </c>
      <c r="N12" s="22">
        <v>10588.172097999999</v>
      </c>
      <c r="P12" s="146" t="s">
        <v>115</v>
      </c>
      <c r="Q12" s="147">
        <f t="shared" si="1"/>
        <v>7707.5285540000004</v>
      </c>
      <c r="R12" s="147">
        <f t="shared" si="1"/>
        <v>8186.7232569999996</v>
      </c>
      <c r="S12" s="147">
        <f t="shared" si="1"/>
        <v>7627.5793219999996</v>
      </c>
      <c r="T12" s="147">
        <f t="shared" si="1"/>
        <v>8017.1451759999982</v>
      </c>
      <c r="U12" s="148">
        <f t="shared" si="1"/>
        <v>8476.1634599999979</v>
      </c>
      <c r="V12" s="148">
        <f t="shared" si="0"/>
        <v>8805.774849999998</v>
      </c>
      <c r="W12" s="148">
        <f t="shared" si="0"/>
        <v>8920.5349940000015</v>
      </c>
      <c r="X12" s="148">
        <f t="shared" si="0"/>
        <v>9371.5829949999988</v>
      </c>
      <c r="Y12" s="148">
        <f t="shared" si="0"/>
        <v>8880.6699189999999</v>
      </c>
    </row>
    <row r="13" spans="1:25" x14ac:dyDescent="0.25">
      <c r="A13" s="80" t="s">
        <v>75</v>
      </c>
      <c r="B13" s="132">
        <v>785.82575999999995</v>
      </c>
      <c r="C13" s="132">
        <v>854.53017499999999</v>
      </c>
      <c r="D13" s="132">
        <v>836.41514199999995</v>
      </c>
      <c r="E13" s="132">
        <v>1036.307951</v>
      </c>
      <c r="F13" s="81">
        <v>1148.963941</v>
      </c>
      <c r="G13" s="22">
        <v>1256.894415</v>
      </c>
      <c r="H13" s="22">
        <v>1108.079804</v>
      </c>
      <c r="I13" s="22">
        <v>1030.291784</v>
      </c>
      <c r="J13" s="22">
        <v>1156.0864759999999</v>
      </c>
      <c r="K13" s="22">
        <v>1145.445935</v>
      </c>
      <c r="L13" s="22">
        <v>1035.264758</v>
      </c>
      <c r="M13" s="22">
        <v>1107.600342</v>
      </c>
      <c r="N13" s="22">
        <v>1082.9740059999999</v>
      </c>
      <c r="P13" s="92" t="s">
        <v>116</v>
      </c>
      <c r="Q13" s="145">
        <f t="shared" si="1"/>
        <v>3141.3070370000005</v>
      </c>
      <c r="R13" s="145">
        <f t="shared" si="1"/>
        <v>4033.9662860000008</v>
      </c>
      <c r="S13" s="145">
        <f t="shared" si="1"/>
        <v>2518.6207009999998</v>
      </c>
      <c r="T13" s="145">
        <f t="shared" si="1"/>
        <v>4746.0178629999991</v>
      </c>
      <c r="U13" s="120">
        <f t="shared" si="1"/>
        <v>3454.6585910000013</v>
      </c>
      <c r="V13" s="120">
        <f t="shared" si="0"/>
        <v>4752.8030209999997</v>
      </c>
      <c r="W13" s="120">
        <f t="shared" si="0"/>
        <v>4385.2735789999988</v>
      </c>
      <c r="X13" s="120">
        <f t="shared" si="0"/>
        <v>4766.2825100000009</v>
      </c>
      <c r="Y13" s="120">
        <f t="shared" si="0"/>
        <v>4474.9235240000016</v>
      </c>
    </row>
    <row r="14" spans="1:25" x14ac:dyDescent="0.25">
      <c r="A14" s="80" t="s">
        <v>76</v>
      </c>
      <c r="B14" s="132">
        <v>1683.9706510000001</v>
      </c>
      <c r="C14" s="132">
        <v>2129.3530770000002</v>
      </c>
      <c r="D14" s="132">
        <v>2109.048119</v>
      </c>
      <c r="E14" s="132">
        <v>2055.4480880000001</v>
      </c>
      <c r="F14" s="81">
        <v>2720.0955009999998</v>
      </c>
      <c r="G14" s="22">
        <v>4142.417246</v>
      </c>
      <c r="H14" s="22">
        <v>3294.7783319999999</v>
      </c>
      <c r="I14" s="22">
        <v>3511.7444329999998</v>
      </c>
      <c r="J14" s="22">
        <v>4042.7940480000002</v>
      </c>
      <c r="K14" s="22">
        <v>2293.680715</v>
      </c>
      <c r="L14" s="22">
        <v>2562.0213739999999</v>
      </c>
      <c r="M14" s="22">
        <v>2430.8705409999998</v>
      </c>
      <c r="N14" s="22">
        <v>2152.3646279999998</v>
      </c>
      <c r="P14" s="146" t="s">
        <v>117</v>
      </c>
      <c r="Q14" s="147">
        <f t="shared" si="1"/>
        <v>227.86740400000008</v>
      </c>
      <c r="R14" s="147">
        <f t="shared" si="1"/>
        <v>355.74345500000004</v>
      </c>
      <c r="S14" s="147">
        <f t="shared" si="1"/>
        <v>313.82134700000006</v>
      </c>
      <c r="T14" s="147">
        <f t="shared" si="1"/>
        <v>370.96607199999994</v>
      </c>
      <c r="U14" s="148">
        <f t="shared" si="1"/>
        <v>281.55595900000003</v>
      </c>
      <c r="V14" s="148">
        <f t="shared" si="0"/>
        <v>299.82804699999997</v>
      </c>
      <c r="W14" s="148">
        <f t="shared" si="0"/>
        <v>294.28957100000002</v>
      </c>
      <c r="X14" s="148">
        <f t="shared" si="0"/>
        <v>287.87358700000004</v>
      </c>
      <c r="Y14" s="148">
        <f t="shared" si="0"/>
        <v>332.42665000000011</v>
      </c>
    </row>
    <row r="15" spans="1:25" x14ac:dyDescent="0.25">
      <c r="A15" s="80" t="s">
        <v>77</v>
      </c>
      <c r="B15" s="132">
        <v>9385.0543010000001</v>
      </c>
      <c r="C15" s="132">
        <v>8915.4621380000008</v>
      </c>
      <c r="D15" s="132">
        <v>8919.9933199999996</v>
      </c>
      <c r="E15" s="132">
        <v>9324.6108320000003</v>
      </c>
      <c r="F15" s="81">
        <v>10699.632416</v>
      </c>
      <c r="G15" s="22">
        <v>13909.107967</v>
      </c>
      <c r="H15" s="22">
        <v>13246.497259</v>
      </c>
      <c r="I15" s="22">
        <v>11999.490191999999</v>
      </c>
      <c r="J15" s="22">
        <v>10714.252148</v>
      </c>
      <c r="K15" s="22">
        <v>10670.497603</v>
      </c>
      <c r="L15" s="22">
        <v>9807.4725490000001</v>
      </c>
      <c r="M15" s="22">
        <v>12236.208224</v>
      </c>
      <c r="N15" s="22">
        <v>11395.508019000001</v>
      </c>
      <c r="P15" s="92" t="s">
        <v>118</v>
      </c>
      <c r="Q15" s="145">
        <f t="shared" si="1"/>
        <v>1249.9965360000001</v>
      </c>
      <c r="R15" s="145">
        <f t="shared" si="1"/>
        <v>2220.4372839999996</v>
      </c>
      <c r="S15" s="145">
        <f t="shared" si="1"/>
        <v>3389.9834790000004</v>
      </c>
      <c r="T15" s="145">
        <f t="shared" si="1"/>
        <v>2338.2291610000002</v>
      </c>
      <c r="U15" s="120">
        <f t="shared" si="1"/>
        <v>4023.2289209999994</v>
      </c>
      <c r="V15" s="120">
        <f t="shared" si="0"/>
        <v>1902.3031859999996</v>
      </c>
      <c r="W15" s="120">
        <f t="shared" si="0"/>
        <v>633.37726199999997</v>
      </c>
      <c r="X15" s="120">
        <f t="shared" si="0"/>
        <v>2169.3284120000003</v>
      </c>
      <c r="Y15" s="120">
        <f t="shared" si="0"/>
        <v>1437.5465170000002</v>
      </c>
    </row>
    <row r="16" spans="1:25" x14ac:dyDescent="0.25">
      <c r="A16" s="80" t="s">
        <v>102</v>
      </c>
      <c r="B16" s="132">
        <v>1180.0875840000001</v>
      </c>
      <c r="C16" s="132">
        <v>1276.163241</v>
      </c>
      <c r="D16" s="132">
        <v>1134.4071779999999</v>
      </c>
      <c r="E16" s="132">
        <v>1187.267554</v>
      </c>
      <c r="F16" s="81">
        <v>1343.020053</v>
      </c>
      <c r="G16" s="22">
        <v>1380.3384390000001</v>
      </c>
      <c r="H16" s="22">
        <v>1388.4507599999999</v>
      </c>
      <c r="I16" s="22">
        <v>1363.182521</v>
      </c>
      <c r="J16" s="22">
        <v>1338.278656</v>
      </c>
      <c r="K16" s="22">
        <v>1453.1372799999999</v>
      </c>
      <c r="L16" s="22">
        <v>1402.2339260000001</v>
      </c>
      <c r="M16" s="22">
        <v>1450.6612379999999</v>
      </c>
      <c r="N16" s="22">
        <v>1476.8319630000001</v>
      </c>
      <c r="P16" s="146" t="s">
        <v>119</v>
      </c>
      <c r="Q16" s="147">
        <f t="shared" si="1"/>
        <v>-2472.0704530000003</v>
      </c>
      <c r="R16" s="147">
        <f t="shared" si="1"/>
        <v>-5844.746795</v>
      </c>
      <c r="S16" s="147">
        <f t="shared" si="1"/>
        <v>-5123.2287299999998</v>
      </c>
      <c r="T16" s="147">
        <f t="shared" si="1"/>
        <v>-4174.3056899999992</v>
      </c>
      <c r="U16" s="148">
        <f t="shared" si="1"/>
        <v>-3435.2503959999995</v>
      </c>
      <c r="V16" s="148">
        <f t="shared" si="0"/>
        <v>-3173.032115</v>
      </c>
      <c r="W16" s="148">
        <f t="shared" si="0"/>
        <v>-3081.7987920000005</v>
      </c>
      <c r="X16" s="148">
        <f t="shared" si="0"/>
        <v>-4638.2470279999998</v>
      </c>
      <c r="Y16" s="148">
        <f t="shared" si="0"/>
        <v>-3499.1262480000005</v>
      </c>
    </row>
    <row r="17" spans="1:25" x14ac:dyDescent="0.25">
      <c r="A17" s="80" t="s">
        <v>79</v>
      </c>
      <c r="B17" s="132">
        <v>191.801402</v>
      </c>
      <c r="C17" s="132">
        <v>196.93123</v>
      </c>
      <c r="D17" s="132">
        <v>196.779391</v>
      </c>
      <c r="E17" s="132">
        <v>200.40674999999999</v>
      </c>
      <c r="F17" s="81">
        <v>192.92405500000001</v>
      </c>
      <c r="G17" s="22">
        <v>233.47066899999999</v>
      </c>
      <c r="H17" s="22">
        <v>244.099592</v>
      </c>
      <c r="I17" s="22">
        <v>259.844334</v>
      </c>
      <c r="J17" s="22">
        <v>318.64299299999999</v>
      </c>
      <c r="K17" s="22">
        <v>210.9145</v>
      </c>
      <c r="L17" s="22">
        <v>189.76738700000001</v>
      </c>
      <c r="M17" s="22">
        <v>264.928248</v>
      </c>
      <c r="N17" s="22">
        <v>245.15489600000001</v>
      </c>
      <c r="P17" s="100" t="s">
        <v>120</v>
      </c>
      <c r="Q17" s="149">
        <f t="shared" si="1"/>
        <v>898.59265600000003</v>
      </c>
      <c r="R17" s="149">
        <f t="shared" si="1"/>
        <v>938.22393800000009</v>
      </c>
      <c r="S17" s="149">
        <f t="shared" si="1"/>
        <v>666.19456300000024</v>
      </c>
      <c r="T17" s="149">
        <f t="shared" si="1"/>
        <v>884.47205999999983</v>
      </c>
      <c r="U17" s="150">
        <f t="shared" si="1"/>
        <v>1101.2986690000002</v>
      </c>
      <c r="V17" s="150">
        <f t="shared" si="0"/>
        <v>1219.4407740000001</v>
      </c>
      <c r="W17" s="150">
        <f t="shared" si="0"/>
        <v>1006.5891019999997</v>
      </c>
      <c r="X17" s="150">
        <f t="shared" si="0"/>
        <v>1094.8219500000002</v>
      </c>
      <c r="Y17" s="150">
        <f t="shared" si="0"/>
        <v>1264.5513139999998</v>
      </c>
    </row>
    <row r="18" spans="1:25" x14ac:dyDescent="0.25">
      <c r="A18" s="80" t="s">
        <v>80</v>
      </c>
      <c r="B18" s="132">
        <v>3790.5472730000001</v>
      </c>
      <c r="C18" s="132">
        <v>3922.1823009999998</v>
      </c>
      <c r="D18" s="132">
        <v>4169.2081550000003</v>
      </c>
      <c r="E18" s="132">
        <v>4503.0982919999997</v>
      </c>
      <c r="F18" s="81">
        <v>5403.5290000000005</v>
      </c>
      <c r="G18" s="22">
        <v>5634.7067100000004</v>
      </c>
      <c r="H18" s="22">
        <v>5111.211448</v>
      </c>
      <c r="I18" s="22">
        <v>6251.7093599999998</v>
      </c>
      <c r="J18" s="22">
        <v>5358.9480169999997</v>
      </c>
      <c r="K18" s="22">
        <v>6125.5034379999997</v>
      </c>
      <c r="L18" s="22">
        <v>5850.5417660000003</v>
      </c>
      <c r="M18" s="22">
        <v>6481.055668</v>
      </c>
      <c r="N18" s="22">
        <v>5861.9819960000004</v>
      </c>
      <c r="P18" s="146" t="s">
        <v>121</v>
      </c>
      <c r="Q18" s="147">
        <f t="shared" si="1"/>
        <v>21.919466</v>
      </c>
      <c r="R18" s="147">
        <f t="shared" si="1"/>
        <v>60.094254000000035</v>
      </c>
      <c r="S18" s="147">
        <f t="shared" si="1"/>
        <v>-4.5433120000000145</v>
      </c>
      <c r="T18" s="147">
        <f t="shared" si="1"/>
        <v>4.0246609999999805</v>
      </c>
      <c r="U18" s="148">
        <f t="shared" si="1"/>
        <v>-47.646166999999991</v>
      </c>
      <c r="V18" s="148">
        <f t="shared" si="0"/>
        <v>109.58861900000002</v>
      </c>
      <c r="W18" s="148">
        <f t="shared" si="0"/>
        <v>103.929361</v>
      </c>
      <c r="X18" s="148">
        <f t="shared" si="0"/>
        <v>74.342694999999992</v>
      </c>
      <c r="Y18" s="148">
        <f t="shared" si="0"/>
        <v>85.904429999999991</v>
      </c>
    </row>
    <row r="19" spans="1:25" x14ac:dyDescent="0.25">
      <c r="A19" s="80" t="s">
        <v>81</v>
      </c>
      <c r="B19" s="132">
        <v>2298.3561100000002</v>
      </c>
      <c r="C19" s="132">
        <v>2488.7027889999999</v>
      </c>
      <c r="D19" s="132">
        <v>2639.749237</v>
      </c>
      <c r="E19" s="132">
        <v>2853.5138390000002</v>
      </c>
      <c r="F19" s="81">
        <v>3026.0257609999999</v>
      </c>
      <c r="G19" s="22">
        <v>3079.8898749999998</v>
      </c>
      <c r="H19" s="22">
        <v>3083.7076689999999</v>
      </c>
      <c r="I19" s="22">
        <v>3338.1923310000002</v>
      </c>
      <c r="J19" s="22">
        <v>2972.0517570000002</v>
      </c>
      <c r="K19" s="22">
        <v>2891.294852</v>
      </c>
      <c r="L19" s="22">
        <v>2913.9514629999999</v>
      </c>
      <c r="M19" s="22">
        <v>2868.695154</v>
      </c>
      <c r="N19" s="22">
        <v>2681.312312</v>
      </c>
      <c r="P19" s="92" t="s">
        <v>122</v>
      </c>
      <c r="Q19" s="145">
        <f t="shared" si="1"/>
        <v>-1474.5577410000005</v>
      </c>
      <c r="R19" s="145">
        <f t="shared" si="1"/>
        <v>-1342.5847050000002</v>
      </c>
      <c r="S19" s="145">
        <f t="shared" si="1"/>
        <v>-999.69059099999959</v>
      </c>
      <c r="T19" s="145">
        <f t="shared" si="1"/>
        <v>-1393.9948359999999</v>
      </c>
      <c r="U19" s="120">
        <f t="shared" si="1"/>
        <v>-458.61361899999974</v>
      </c>
      <c r="V19" s="120">
        <f t="shared" si="0"/>
        <v>-688.74126100000012</v>
      </c>
      <c r="W19" s="120">
        <f t="shared" si="0"/>
        <v>-448.57841900000039</v>
      </c>
      <c r="X19" s="120">
        <f t="shared" si="0"/>
        <v>-12.714840999999979</v>
      </c>
      <c r="Y19" s="120">
        <f t="shared" si="0"/>
        <v>-489.25037000000066</v>
      </c>
    </row>
    <row r="20" spans="1:25" x14ac:dyDescent="0.25">
      <c r="A20" s="80" t="s">
        <v>82</v>
      </c>
      <c r="B20" s="132">
        <v>530.23125700000003</v>
      </c>
      <c r="C20" s="132">
        <v>451.93370299999998</v>
      </c>
      <c r="D20" s="132">
        <v>367.96909299999999</v>
      </c>
      <c r="E20" s="132">
        <v>514.83831599999996</v>
      </c>
      <c r="F20" s="81">
        <v>486.88165700000002</v>
      </c>
      <c r="G20" s="22">
        <v>412.43631800000003</v>
      </c>
      <c r="H20" s="22">
        <v>489.00508300000001</v>
      </c>
      <c r="I20" s="22">
        <v>374.44861900000001</v>
      </c>
      <c r="J20" s="22">
        <v>357.89354600000001</v>
      </c>
      <c r="K20" s="22">
        <v>395.02884499999999</v>
      </c>
      <c r="L20" s="22">
        <v>256.64762400000001</v>
      </c>
      <c r="M20" s="22">
        <v>318.088481</v>
      </c>
      <c r="N20" s="22">
        <v>222.72084599999999</v>
      </c>
      <c r="P20" s="146" t="s">
        <v>123</v>
      </c>
      <c r="Q20" s="147">
        <f t="shared" si="1"/>
        <v>-590.79250999999977</v>
      </c>
      <c r="R20" s="147">
        <f t="shared" si="1"/>
        <v>-444.31261300000006</v>
      </c>
      <c r="S20" s="147">
        <f t="shared" si="1"/>
        <v>-622.22469199999978</v>
      </c>
      <c r="T20" s="147">
        <f t="shared" si="1"/>
        <v>-856.56522900000027</v>
      </c>
      <c r="U20" s="148">
        <f t="shared" si="1"/>
        <v>-485.83658400000013</v>
      </c>
      <c r="V20" s="148">
        <f t="shared" si="0"/>
        <v>-358.10749799999985</v>
      </c>
      <c r="W20" s="148">
        <f t="shared" si="0"/>
        <v>-438.4920689999999</v>
      </c>
      <c r="X20" s="148">
        <f t="shared" si="0"/>
        <v>-224.81837399999995</v>
      </c>
      <c r="Y20" s="148">
        <f t="shared" si="0"/>
        <v>-321.71880800000008</v>
      </c>
    </row>
    <row r="21" spans="1:25" x14ac:dyDescent="0.25">
      <c r="A21" s="80" t="s">
        <v>83</v>
      </c>
      <c r="B21" s="132">
        <v>192.703441</v>
      </c>
      <c r="C21" s="132">
        <v>240.56354300000001</v>
      </c>
      <c r="D21" s="132">
        <v>224.74449300000001</v>
      </c>
      <c r="E21" s="132">
        <v>245.106785</v>
      </c>
      <c r="F21" s="81">
        <v>271.69935700000002</v>
      </c>
      <c r="G21" s="22">
        <v>282.66029200000003</v>
      </c>
      <c r="H21" s="22">
        <v>275.73735799999997</v>
      </c>
      <c r="I21" s="22">
        <v>305.83966500000002</v>
      </c>
      <c r="J21" s="22">
        <v>282.09036200000003</v>
      </c>
      <c r="K21" s="22">
        <v>270.39476300000001</v>
      </c>
      <c r="L21" s="22">
        <v>263.18369000000001</v>
      </c>
      <c r="M21" s="22">
        <v>261.45529800000003</v>
      </c>
      <c r="N21" s="22">
        <v>292.54656399999999</v>
      </c>
      <c r="P21" s="92" t="s">
        <v>124</v>
      </c>
      <c r="Q21" s="145">
        <f t="shared" si="1"/>
        <v>194.607619</v>
      </c>
      <c r="R21" s="145">
        <f t="shared" si="1"/>
        <v>446.22375599999998</v>
      </c>
      <c r="S21" s="145">
        <f t="shared" si="1"/>
        <v>62.028359000000023</v>
      </c>
      <c r="T21" s="145">
        <f t="shared" si="1"/>
        <v>366.51170999999999</v>
      </c>
      <c r="U21" s="120">
        <f t="shared" si="1"/>
        <v>435.53446099999996</v>
      </c>
      <c r="V21" s="120">
        <f t="shared" si="1"/>
        <v>456.82624000000004</v>
      </c>
      <c r="W21" s="120">
        <f t="shared" si="1"/>
        <v>401.02365900000001</v>
      </c>
      <c r="X21" s="120">
        <f t="shared" si="1"/>
        <v>364.45112900000004</v>
      </c>
      <c r="Y21" s="120">
        <f t="shared" si="1"/>
        <v>290.79754900000006</v>
      </c>
    </row>
    <row r="22" spans="1:25" x14ac:dyDescent="0.25">
      <c r="A22" s="80" t="s">
        <v>84</v>
      </c>
      <c r="B22" s="132">
        <v>3482.3521270000001</v>
      </c>
      <c r="C22" s="132">
        <v>4001.4545969999999</v>
      </c>
      <c r="D22" s="132">
        <v>4355.3462170000003</v>
      </c>
      <c r="E22" s="132">
        <v>5196.489673</v>
      </c>
      <c r="F22" s="81">
        <v>5508.5411190000004</v>
      </c>
      <c r="G22" s="22">
        <v>5829.6680200000001</v>
      </c>
      <c r="H22" s="22">
        <v>5385.138414</v>
      </c>
      <c r="I22" s="22">
        <v>6069.0602220000001</v>
      </c>
      <c r="J22" s="22">
        <v>5142.8814050000001</v>
      </c>
      <c r="K22" s="22">
        <v>5307.7093670000004</v>
      </c>
      <c r="L22" s="22">
        <v>5645.1532319999997</v>
      </c>
      <c r="M22" s="22">
        <v>5401.6516339999998</v>
      </c>
      <c r="N22" s="22">
        <v>4367.7923890000002</v>
      </c>
      <c r="P22" s="146" t="s">
        <v>125</v>
      </c>
      <c r="Q22" s="147">
        <f t="shared" si="1"/>
        <v>-100.43833300000003</v>
      </c>
      <c r="R22" s="147">
        <f t="shared" si="1"/>
        <v>-99.423108000000013</v>
      </c>
      <c r="S22" s="147">
        <f t="shared" si="1"/>
        <v>-108.10792999999998</v>
      </c>
      <c r="T22" s="147">
        <f t="shared" si="1"/>
        <v>-111.36728500000004</v>
      </c>
      <c r="U22" s="148">
        <f t="shared" si="1"/>
        <v>-87.025453000000027</v>
      </c>
      <c r="V22" s="148">
        <f t="shared" si="1"/>
        <v>-32.978687000000008</v>
      </c>
      <c r="W22" s="148">
        <f t="shared" si="1"/>
        <v>-64.372567000000004</v>
      </c>
      <c r="X22" s="148">
        <f t="shared" si="1"/>
        <v>-13.371243000000021</v>
      </c>
      <c r="Y22" s="148">
        <f t="shared" si="1"/>
        <v>-45.023060999999984</v>
      </c>
    </row>
    <row r="23" spans="1:25" x14ac:dyDescent="0.25">
      <c r="A23" s="80" t="s">
        <v>85</v>
      </c>
      <c r="B23" s="132">
        <v>1538.200008</v>
      </c>
      <c r="C23" s="132">
        <v>1815.484676</v>
      </c>
      <c r="D23" s="132">
        <v>1896.2001909999999</v>
      </c>
      <c r="E23" s="132">
        <v>2405.3203880000001</v>
      </c>
      <c r="F23" s="81">
        <v>2514.9722529999999</v>
      </c>
      <c r="G23" s="22">
        <v>3191.9268059999999</v>
      </c>
      <c r="H23" s="22">
        <v>3430.4255360000002</v>
      </c>
      <c r="I23" s="22">
        <v>3177.8449380000002</v>
      </c>
      <c r="J23" s="22">
        <v>2692.0638749999998</v>
      </c>
      <c r="K23" s="22">
        <v>2035.210861</v>
      </c>
      <c r="L23" s="22">
        <v>2411.9932399999998</v>
      </c>
      <c r="M23" s="22">
        <v>2549.9752699999999</v>
      </c>
      <c r="N23" s="22">
        <v>2501.882752</v>
      </c>
      <c r="P23" s="92" t="s">
        <v>126</v>
      </c>
      <c r="Q23" s="145">
        <f t="shared" si="1"/>
        <v>-2006.4521060000006</v>
      </c>
      <c r="R23" s="145">
        <f t="shared" si="1"/>
        <v>-1145.4477560000005</v>
      </c>
      <c r="S23" s="145">
        <f t="shared" si="1"/>
        <v>-1137.5892960000001</v>
      </c>
      <c r="T23" s="145">
        <f t="shared" si="1"/>
        <v>-1689.710924</v>
      </c>
      <c r="U23" s="120">
        <f t="shared" si="1"/>
        <v>-1772.2986409999999</v>
      </c>
      <c r="V23" s="120">
        <f t="shared" si="1"/>
        <v>-1968.4096910000003</v>
      </c>
      <c r="W23" s="120">
        <f t="shared" si="1"/>
        <v>-2000.5597269999998</v>
      </c>
      <c r="X23" s="120">
        <f t="shared" si="1"/>
        <v>-1727.798417</v>
      </c>
      <c r="Y23" s="120">
        <f t="shared" si="1"/>
        <v>-695.37666600000011</v>
      </c>
    </row>
    <row r="24" spans="1:25" ht="20.25" thickBot="1" x14ac:dyDescent="0.3">
      <c r="A24" s="80" t="s">
        <v>86</v>
      </c>
      <c r="B24" s="132">
        <v>4202.1531809999997</v>
      </c>
      <c r="C24" s="132">
        <v>5072.9741169999998</v>
      </c>
      <c r="D24" s="132">
        <v>7280.9955250000003</v>
      </c>
      <c r="E24" s="132">
        <v>12900.896363</v>
      </c>
      <c r="F24" s="81">
        <v>16247.516648999999</v>
      </c>
      <c r="G24" s="22">
        <v>17614.605539</v>
      </c>
      <c r="H24" s="22">
        <v>26181.682260000001</v>
      </c>
      <c r="I24" s="22">
        <v>18512.728665999999</v>
      </c>
      <c r="J24" s="22">
        <v>14446.860081000001</v>
      </c>
      <c r="K24" s="22">
        <v>11419.508604000001</v>
      </c>
      <c r="L24" s="22">
        <v>8833.6197690000008</v>
      </c>
      <c r="M24" s="22">
        <v>10117.136943</v>
      </c>
      <c r="N24" s="22">
        <v>8806.7974329999997</v>
      </c>
      <c r="P24" s="146" t="s">
        <v>127</v>
      </c>
      <c r="Q24" s="147">
        <f t="shared" si="1"/>
        <v>-912.00554499999998</v>
      </c>
      <c r="R24" s="147">
        <f t="shared" si="1"/>
        <v>-550.71226699999988</v>
      </c>
      <c r="S24" s="147">
        <f t="shared" si="1"/>
        <v>-984.81331100000034</v>
      </c>
      <c r="T24" s="147">
        <f t="shared" si="1"/>
        <v>-888.29484600000023</v>
      </c>
      <c r="U24" s="148">
        <f t="shared" si="1"/>
        <v>-895.43514299999993</v>
      </c>
      <c r="V24" s="148">
        <f t="shared" si="1"/>
        <v>-616.91770599999995</v>
      </c>
      <c r="W24" s="148">
        <f t="shared" si="1"/>
        <v>-726.16298299999971</v>
      </c>
      <c r="X24" s="148">
        <f t="shared" si="1"/>
        <v>-647.30320099999994</v>
      </c>
      <c r="Y24" s="148">
        <f t="shared" si="1"/>
        <v>-544.8537389999999</v>
      </c>
    </row>
    <row r="25" spans="1:25" x14ac:dyDescent="0.25">
      <c r="A25" s="11" t="s">
        <v>103</v>
      </c>
      <c r="B25" s="151">
        <v>107851.62628900001</v>
      </c>
      <c r="C25" s="151">
        <v>117181.58721899999</v>
      </c>
      <c r="D25" s="151">
        <v>117704.871313</v>
      </c>
      <c r="E25" s="151">
        <v>137699.303465</v>
      </c>
      <c r="F25" s="86">
        <v>154990.32631900001</v>
      </c>
      <c r="G25" s="152">
        <v>169318.05100800001</v>
      </c>
      <c r="H25" s="152">
        <v>171488.28345700001</v>
      </c>
      <c r="I25" s="152">
        <v>164452.57140300001</v>
      </c>
      <c r="J25" s="152">
        <v>158340.13955699999</v>
      </c>
      <c r="K25" s="152">
        <v>151356.968089</v>
      </c>
      <c r="L25" s="152">
        <v>136668.05584799999</v>
      </c>
      <c r="M25" s="152">
        <v>145466.32016199999</v>
      </c>
      <c r="N25" s="152">
        <v>142347.92485899999</v>
      </c>
      <c r="P25" s="92" t="s">
        <v>128</v>
      </c>
      <c r="Q25" s="145">
        <f t="shared" si="1"/>
        <v>-13638.208144</v>
      </c>
      <c r="R25" s="145">
        <f t="shared" si="1"/>
        <v>-15396.059367</v>
      </c>
      <c r="S25" s="145">
        <f t="shared" si="1"/>
        <v>-23686.445060000002</v>
      </c>
      <c r="T25" s="145">
        <f t="shared" si="1"/>
        <v>-15032.604545999999</v>
      </c>
      <c r="U25" s="120">
        <f t="shared" si="1"/>
        <v>-12403.931980000001</v>
      </c>
      <c r="V25" s="120">
        <f t="shared" si="1"/>
        <v>-9374.7552460000006</v>
      </c>
      <c r="W25" s="120">
        <f t="shared" si="1"/>
        <v>-6689.3871290000006</v>
      </c>
      <c r="X25" s="120">
        <f t="shared" si="1"/>
        <v>-7835.0627100000002</v>
      </c>
      <c r="Y25" s="120">
        <f t="shared" si="1"/>
        <v>-5579.2029759999996</v>
      </c>
    </row>
    <row r="26" spans="1:25" x14ac:dyDescent="0.25">
      <c r="P26" s="153" t="s">
        <v>103</v>
      </c>
      <c r="Q26" s="154">
        <f t="shared" si="1"/>
        <v>-9533.549531000026</v>
      </c>
      <c r="R26" s="154">
        <f t="shared" si="1"/>
        <v>-7235.8192999999446</v>
      </c>
      <c r="S26" s="154">
        <f t="shared" si="1"/>
        <v>-17224.463640000031</v>
      </c>
      <c r="T26" s="154">
        <f>I51-I25</f>
        <v>-60.617263000021921</v>
      </c>
      <c r="U26" s="155">
        <f>J51-J25</f>
        <v>1186.3724210000073</v>
      </c>
      <c r="V26" s="155">
        <f t="shared" si="1"/>
        <v>8590.5819579999952</v>
      </c>
      <c r="W26" s="155">
        <f t="shared" si="1"/>
        <v>10452.987051000004</v>
      </c>
      <c r="X26" s="155">
        <f>M51-M25</f>
        <v>14143.031861000025</v>
      </c>
      <c r="Y26" s="155">
        <f t="shared" si="1"/>
        <v>12790.370285000012</v>
      </c>
    </row>
    <row r="27" spans="1:25" ht="15.75" thickBot="1" x14ac:dyDescent="0.3"/>
    <row r="28" spans="1:25" ht="20.25" thickBot="1" x14ac:dyDescent="0.3">
      <c r="A28" s="160" t="s">
        <v>51</v>
      </c>
      <c r="B28" s="78" t="s">
        <v>87</v>
      </c>
      <c r="C28" s="78" t="s">
        <v>88</v>
      </c>
      <c r="D28" s="78" t="s">
        <v>89</v>
      </c>
      <c r="E28" s="78" t="s">
        <v>90</v>
      </c>
      <c r="F28" s="78" t="s">
        <v>91</v>
      </c>
      <c r="G28" s="78" t="s">
        <v>92</v>
      </c>
      <c r="H28" s="78" t="s">
        <v>93</v>
      </c>
      <c r="I28" s="78" t="s">
        <v>94</v>
      </c>
      <c r="J28" s="78" t="s">
        <v>95</v>
      </c>
      <c r="K28" s="78" t="s">
        <v>96</v>
      </c>
      <c r="L28" s="78" t="s">
        <v>97</v>
      </c>
      <c r="M28" s="78" t="s">
        <v>98</v>
      </c>
      <c r="N28" s="78" t="s">
        <v>99</v>
      </c>
    </row>
    <row r="29" spans="1:25" ht="15.75" thickBot="1" x14ac:dyDescent="0.3">
      <c r="A29" s="161"/>
      <c r="B29" s="79" t="s">
        <v>131</v>
      </c>
      <c r="C29" s="79" t="s">
        <v>131</v>
      </c>
      <c r="D29" s="79" t="s">
        <v>131</v>
      </c>
      <c r="E29" s="79" t="s">
        <v>131</v>
      </c>
      <c r="F29" s="79" t="s">
        <v>131</v>
      </c>
      <c r="G29" s="79" t="s">
        <v>131</v>
      </c>
      <c r="H29" s="79" t="s">
        <v>131</v>
      </c>
      <c r="I29" s="79" t="s">
        <v>131</v>
      </c>
      <c r="J29" s="79" t="s">
        <v>131</v>
      </c>
      <c r="K29" s="79" t="s">
        <v>131</v>
      </c>
      <c r="L29" s="79" t="s">
        <v>131</v>
      </c>
      <c r="M29" s="79" t="s">
        <v>131</v>
      </c>
      <c r="N29" s="79" t="s">
        <v>131</v>
      </c>
      <c r="P29" s="77" t="s">
        <v>49</v>
      </c>
    </row>
    <row r="30" spans="1:25" x14ac:dyDescent="0.25">
      <c r="A30" s="156" t="s">
        <v>66</v>
      </c>
      <c r="B30" s="22">
        <v>11495.706534000001</v>
      </c>
      <c r="C30" s="22">
        <v>12659.441257</v>
      </c>
      <c r="D30" s="22">
        <v>12160.678517</v>
      </c>
      <c r="E30" s="22">
        <v>13501.298472</v>
      </c>
      <c r="F30" s="22">
        <v>13616.691264999999</v>
      </c>
      <c r="G30" s="22">
        <v>15078.112123999999</v>
      </c>
      <c r="H30" s="22">
        <v>14653.40444</v>
      </c>
      <c r="I30" s="22">
        <v>16095.741941</v>
      </c>
      <c r="J30" s="22">
        <v>15779.617499</v>
      </c>
      <c r="K30" s="22">
        <v>17070.026207999999</v>
      </c>
      <c r="L30" s="22">
        <v>14491.890804000001</v>
      </c>
      <c r="M30" s="22">
        <v>16414.269742</v>
      </c>
      <c r="N30" s="22">
        <v>15446.308528</v>
      </c>
    </row>
    <row r="31" spans="1:25" x14ac:dyDescent="0.25">
      <c r="A31" s="156" t="s">
        <v>67</v>
      </c>
      <c r="B31" s="22">
        <v>162.694794</v>
      </c>
      <c r="C31" s="22">
        <v>189.46175700000001</v>
      </c>
      <c r="D31" s="22">
        <v>181.41577799999999</v>
      </c>
      <c r="E31" s="22">
        <v>184.65094999999999</v>
      </c>
      <c r="F31" s="22">
        <v>238.798169</v>
      </c>
      <c r="G31" s="22">
        <v>273.867367</v>
      </c>
      <c r="H31" s="22">
        <v>226.52319299999999</v>
      </c>
      <c r="I31" s="22">
        <v>217.47776500000001</v>
      </c>
      <c r="J31" s="22">
        <v>213.823059</v>
      </c>
      <c r="K31" s="22">
        <v>201.31882300000001</v>
      </c>
      <c r="L31" s="22">
        <v>154.05741</v>
      </c>
      <c r="M31" s="22">
        <v>181.76175799999999</v>
      </c>
      <c r="N31" s="22">
        <v>202.98404600000001</v>
      </c>
    </row>
    <row r="32" spans="1:25" x14ac:dyDescent="0.25">
      <c r="A32" s="156" t="s">
        <v>68</v>
      </c>
      <c r="B32" s="22">
        <v>31222.508172000002</v>
      </c>
      <c r="C32" s="22">
        <v>35218.391223999999</v>
      </c>
      <c r="D32" s="22">
        <v>33366.339615999997</v>
      </c>
      <c r="E32" s="22">
        <v>36705.996214999999</v>
      </c>
      <c r="F32" s="22">
        <v>38322.443498000001</v>
      </c>
      <c r="G32" s="22">
        <v>42213.278726999997</v>
      </c>
      <c r="H32" s="22">
        <v>39513.188621000001</v>
      </c>
      <c r="I32" s="22">
        <v>42199.789633</v>
      </c>
      <c r="J32" s="22">
        <v>41682.713084000003</v>
      </c>
      <c r="K32" s="22">
        <v>41911.522183000001</v>
      </c>
      <c r="L32" s="22">
        <v>38419.404455000004</v>
      </c>
      <c r="M32" s="22">
        <v>41560.446299000003</v>
      </c>
      <c r="N32" s="22">
        <v>40279.918924999998</v>
      </c>
    </row>
    <row r="33" spans="1:14" x14ac:dyDescent="0.25">
      <c r="A33" s="156" t="s">
        <v>69</v>
      </c>
      <c r="B33" s="22">
        <v>1559.7927589999999</v>
      </c>
      <c r="C33" s="22">
        <v>1886.032087</v>
      </c>
      <c r="D33" s="22">
        <v>2613.5825580000001</v>
      </c>
      <c r="E33" s="22">
        <v>1891.2047090000001</v>
      </c>
      <c r="F33" s="22">
        <v>2256.992667</v>
      </c>
      <c r="G33" s="22">
        <v>2794.0950710000002</v>
      </c>
      <c r="H33" s="22">
        <v>2626.2280759999999</v>
      </c>
      <c r="I33" s="22">
        <v>2896.5426929999999</v>
      </c>
      <c r="J33" s="22">
        <v>2117.809342</v>
      </c>
      <c r="K33" s="22">
        <v>3379.4077130000001</v>
      </c>
      <c r="L33" s="22">
        <v>2421.600207</v>
      </c>
      <c r="M33" s="22">
        <v>2740.019671</v>
      </c>
      <c r="N33" s="22">
        <v>1807.257327</v>
      </c>
    </row>
    <row r="34" spans="1:14" x14ac:dyDescent="0.25">
      <c r="A34" s="156" t="s">
        <v>70</v>
      </c>
      <c r="B34" s="22">
        <v>2429.1111599999999</v>
      </c>
      <c r="C34" s="22">
        <v>2633.1515909999998</v>
      </c>
      <c r="D34" s="22">
        <v>2491.2651890000002</v>
      </c>
      <c r="E34" s="22">
        <v>2697.2209859999998</v>
      </c>
      <c r="F34" s="22">
        <v>2797.2088469999999</v>
      </c>
      <c r="G34" s="22">
        <v>3025.777196</v>
      </c>
      <c r="H34" s="22">
        <v>2993.8788239999999</v>
      </c>
      <c r="I34" s="22">
        <v>3028.0295329999999</v>
      </c>
      <c r="J34" s="22">
        <v>3083.822392</v>
      </c>
      <c r="K34" s="22">
        <v>3045.9957880000002</v>
      </c>
      <c r="L34" s="22">
        <v>2908.2868330000001</v>
      </c>
      <c r="M34" s="22">
        <v>3219.3430779999999</v>
      </c>
      <c r="N34" s="22">
        <v>3203.2281269999999</v>
      </c>
    </row>
    <row r="35" spans="1:14" x14ac:dyDescent="0.25">
      <c r="A35" s="156" t="s">
        <v>71</v>
      </c>
      <c r="B35" s="22">
        <v>16133.512577</v>
      </c>
      <c r="C35" s="22">
        <v>18232.233324000001</v>
      </c>
      <c r="D35" s="22">
        <v>17336.509194999999</v>
      </c>
      <c r="E35" s="22">
        <v>19105.187580000002</v>
      </c>
      <c r="F35" s="22">
        <v>19370.686587</v>
      </c>
      <c r="G35" s="22">
        <v>21547.003063</v>
      </c>
      <c r="H35" s="22">
        <v>19933.286485000001</v>
      </c>
      <c r="I35" s="22">
        <v>21342.676649000001</v>
      </c>
      <c r="J35" s="22">
        <v>21022.711316000001</v>
      </c>
      <c r="K35" s="22">
        <v>21022.974607</v>
      </c>
      <c r="L35" s="22">
        <v>19229.388091000001</v>
      </c>
      <c r="M35" s="22">
        <v>20679.892894000001</v>
      </c>
      <c r="N35" s="22">
        <v>19940.525135</v>
      </c>
    </row>
    <row r="36" spans="1:14" x14ac:dyDescent="0.25">
      <c r="A36" s="156" t="s">
        <v>72</v>
      </c>
      <c r="B36" s="22">
        <v>3322.0749679999999</v>
      </c>
      <c r="C36" s="22">
        <v>4774.3184620000002</v>
      </c>
      <c r="D36" s="22">
        <v>5162.9722160000001</v>
      </c>
      <c r="E36" s="22">
        <v>4925.6203750000004</v>
      </c>
      <c r="F36" s="22">
        <v>5005.1548480000001</v>
      </c>
      <c r="G36" s="22">
        <v>5558.4598740000001</v>
      </c>
      <c r="H36" s="22">
        <v>5638.9382210000003</v>
      </c>
      <c r="I36" s="22">
        <v>5921.1725919999999</v>
      </c>
      <c r="J36" s="22">
        <v>4522.1399270000002</v>
      </c>
      <c r="K36" s="22">
        <v>5019.7040290000004</v>
      </c>
      <c r="L36" s="22">
        <v>5457.5835390000002</v>
      </c>
      <c r="M36" s="22">
        <v>4112.9860699999999</v>
      </c>
      <c r="N36" s="22">
        <v>4935.6369180000002</v>
      </c>
    </row>
    <row r="37" spans="1:14" x14ac:dyDescent="0.25">
      <c r="A37" s="156" t="s">
        <v>73</v>
      </c>
      <c r="B37" s="22">
        <v>16883.007173999998</v>
      </c>
      <c r="C37" s="22">
        <v>19074.800141</v>
      </c>
      <c r="D37" s="22">
        <v>17763.818050999998</v>
      </c>
      <c r="E37" s="22">
        <v>19658.089263999998</v>
      </c>
      <c r="F37" s="22">
        <v>20675.055883000001</v>
      </c>
      <c r="G37" s="22">
        <v>21723.953821999999</v>
      </c>
      <c r="H37" s="22">
        <v>20467.296272</v>
      </c>
      <c r="I37" s="22">
        <v>21291.438892999999</v>
      </c>
      <c r="J37" s="22">
        <v>21593.121986999999</v>
      </c>
      <c r="K37" s="22">
        <v>21947.913648999998</v>
      </c>
      <c r="L37" s="22">
        <v>20234.080599000001</v>
      </c>
      <c r="M37" s="22">
        <v>21690.988896999999</v>
      </c>
      <c r="N37" s="22">
        <v>20934.798119999999</v>
      </c>
    </row>
    <row r="38" spans="1:14" x14ac:dyDescent="0.25">
      <c r="A38" s="156" t="s">
        <v>74</v>
      </c>
      <c r="B38" s="22">
        <v>11053.750559</v>
      </c>
      <c r="C38" s="22">
        <v>12756.893872000001</v>
      </c>
      <c r="D38" s="22">
        <v>11693.917044</v>
      </c>
      <c r="E38" s="22">
        <v>12427.391229000001</v>
      </c>
      <c r="F38" s="22">
        <v>12211.484413</v>
      </c>
      <c r="G38" s="22">
        <v>13702.126092</v>
      </c>
      <c r="H38" s="22">
        <v>13206.877344</v>
      </c>
      <c r="I38" s="22">
        <v>15387.347067999999</v>
      </c>
      <c r="J38" s="22">
        <v>14432.329981000001</v>
      </c>
      <c r="K38" s="22">
        <v>14355.315622</v>
      </c>
      <c r="L38" s="22">
        <v>13643.042914</v>
      </c>
      <c r="M38" s="22">
        <v>14629.814614000001</v>
      </c>
      <c r="N38" s="22">
        <v>15063.095622000001</v>
      </c>
    </row>
    <row r="39" spans="1:14" x14ac:dyDescent="0.25">
      <c r="A39" s="156" t="s">
        <v>75</v>
      </c>
      <c r="B39" s="22">
        <v>1026.378647</v>
      </c>
      <c r="C39" s="22">
        <v>1198.832099</v>
      </c>
      <c r="D39" s="22">
        <v>1180.202871</v>
      </c>
      <c r="E39" s="22">
        <v>1298.299456</v>
      </c>
      <c r="F39" s="22">
        <v>1376.8313450000001</v>
      </c>
      <c r="G39" s="22">
        <v>1612.63787</v>
      </c>
      <c r="H39" s="22">
        <v>1421.901151</v>
      </c>
      <c r="I39" s="22">
        <v>1401.2578559999999</v>
      </c>
      <c r="J39" s="22">
        <v>1437.642435</v>
      </c>
      <c r="K39" s="22">
        <v>1445.2739819999999</v>
      </c>
      <c r="L39" s="22">
        <v>1329.5543290000001</v>
      </c>
      <c r="M39" s="22">
        <v>1395.473929</v>
      </c>
      <c r="N39" s="22">
        <v>1415.400656</v>
      </c>
    </row>
    <row r="40" spans="1:14" x14ac:dyDescent="0.25">
      <c r="A40" s="156" t="s">
        <v>76</v>
      </c>
      <c r="B40" s="22">
        <v>2859.8627259999998</v>
      </c>
      <c r="C40" s="22">
        <v>3171.6523459999999</v>
      </c>
      <c r="D40" s="22">
        <v>2985.5430860000001</v>
      </c>
      <c r="E40" s="22">
        <v>3584.6582360000002</v>
      </c>
      <c r="F40" s="22">
        <v>3970.0920369999999</v>
      </c>
      <c r="G40" s="22">
        <v>6362.8545299999996</v>
      </c>
      <c r="H40" s="22">
        <v>6684.7618110000003</v>
      </c>
      <c r="I40" s="22">
        <v>5849.973594</v>
      </c>
      <c r="J40" s="22">
        <v>8066.0229689999996</v>
      </c>
      <c r="K40" s="22">
        <v>4195.9839009999996</v>
      </c>
      <c r="L40" s="22">
        <v>3195.3986359999999</v>
      </c>
      <c r="M40" s="22">
        <v>4600.1989530000001</v>
      </c>
      <c r="N40" s="22">
        <v>3589.911145</v>
      </c>
    </row>
    <row r="41" spans="1:14" x14ac:dyDescent="0.25">
      <c r="A41" s="156" t="s">
        <v>77</v>
      </c>
      <c r="B41" s="22">
        <v>7331.7166939999997</v>
      </c>
      <c r="C41" s="22">
        <v>6811.1983550000004</v>
      </c>
      <c r="D41" s="22">
        <v>6763.7455110000001</v>
      </c>
      <c r="E41" s="22">
        <v>7741.2152390000001</v>
      </c>
      <c r="F41" s="22">
        <v>8227.5619630000001</v>
      </c>
      <c r="G41" s="22">
        <v>8064.3611719999999</v>
      </c>
      <c r="H41" s="22">
        <v>8123.2685289999999</v>
      </c>
      <c r="I41" s="22">
        <v>7825.1845020000001</v>
      </c>
      <c r="J41" s="22">
        <v>7279.0017520000001</v>
      </c>
      <c r="K41" s="22">
        <v>7497.4654879999998</v>
      </c>
      <c r="L41" s="22">
        <v>6725.6737569999996</v>
      </c>
      <c r="M41" s="22">
        <v>7597.9611960000002</v>
      </c>
      <c r="N41" s="22">
        <v>7896.3817710000003</v>
      </c>
    </row>
    <row r="42" spans="1:14" x14ac:dyDescent="0.25">
      <c r="A42" s="156" t="s">
        <v>102</v>
      </c>
      <c r="B42" s="22">
        <v>2325.9883540000001</v>
      </c>
      <c r="C42" s="22">
        <v>2386.3208760000002</v>
      </c>
      <c r="D42" s="22">
        <v>1874.7342329999999</v>
      </c>
      <c r="E42" s="22">
        <v>2090.9181330000001</v>
      </c>
      <c r="F42" s="22">
        <v>2241.612709</v>
      </c>
      <c r="G42" s="22">
        <v>2318.5623770000002</v>
      </c>
      <c r="H42" s="22">
        <v>2054.6453230000002</v>
      </c>
      <c r="I42" s="22">
        <v>2247.6545809999998</v>
      </c>
      <c r="J42" s="22">
        <v>2439.5773250000002</v>
      </c>
      <c r="K42" s="22">
        <v>2672.5780540000001</v>
      </c>
      <c r="L42" s="22">
        <v>2408.8230279999998</v>
      </c>
      <c r="M42" s="22">
        <v>2545.4831880000002</v>
      </c>
      <c r="N42" s="22">
        <v>2741.3832769999999</v>
      </c>
    </row>
    <row r="43" spans="1:14" x14ac:dyDescent="0.25">
      <c r="A43" s="156" t="s">
        <v>79</v>
      </c>
      <c r="B43" s="22">
        <v>282.55976199999998</v>
      </c>
      <c r="C43" s="22">
        <v>314.77959499999997</v>
      </c>
      <c r="D43" s="22">
        <v>263.61308600000001</v>
      </c>
      <c r="E43" s="22">
        <v>294.11585500000001</v>
      </c>
      <c r="F43" s="22">
        <v>214.84352100000001</v>
      </c>
      <c r="G43" s="22">
        <v>293.56492300000002</v>
      </c>
      <c r="H43" s="22">
        <v>239.55627999999999</v>
      </c>
      <c r="I43" s="22">
        <v>263.86899499999998</v>
      </c>
      <c r="J43" s="22">
        <v>270.996826</v>
      </c>
      <c r="K43" s="22">
        <v>320.50311900000003</v>
      </c>
      <c r="L43" s="22">
        <v>293.69674800000001</v>
      </c>
      <c r="M43" s="22">
        <v>339.27094299999999</v>
      </c>
      <c r="N43" s="22">
        <v>331.059326</v>
      </c>
    </row>
    <row r="44" spans="1:14" x14ac:dyDescent="0.25">
      <c r="A44" s="156" t="s">
        <v>80</v>
      </c>
      <c r="B44" s="22">
        <v>3163.0580660000001</v>
      </c>
      <c r="C44" s="22">
        <v>3360.3061069999999</v>
      </c>
      <c r="D44" s="22">
        <v>3217.9790189999999</v>
      </c>
      <c r="E44" s="22">
        <v>3564.2232669999999</v>
      </c>
      <c r="F44" s="22">
        <v>3928.9712589999999</v>
      </c>
      <c r="G44" s="22">
        <v>4292.1220050000002</v>
      </c>
      <c r="H44" s="22">
        <v>4111.5208570000004</v>
      </c>
      <c r="I44" s="22">
        <v>4857.714524</v>
      </c>
      <c r="J44" s="22">
        <v>4900.334398</v>
      </c>
      <c r="K44" s="22">
        <v>5436.7621769999996</v>
      </c>
      <c r="L44" s="22">
        <v>5401.9633469999999</v>
      </c>
      <c r="M44" s="22">
        <v>6468.340827</v>
      </c>
      <c r="N44" s="22">
        <v>5372.7316259999998</v>
      </c>
    </row>
    <row r="45" spans="1:14" x14ac:dyDescent="0.25">
      <c r="A45" s="156" t="s">
        <v>81</v>
      </c>
      <c r="B45" s="22">
        <v>1970.2912040000001</v>
      </c>
      <c r="C45" s="22">
        <v>2163.0010120000002</v>
      </c>
      <c r="D45" s="22">
        <v>2234.7870849999999</v>
      </c>
      <c r="E45" s="22">
        <v>2390.179412</v>
      </c>
      <c r="F45" s="22">
        <v>2435.2332510000001</v>
      </c>
      <c r="G45" s="22">
        <v>2635.5772619999998</v>
      </c>
      <c r="H45" s="22">
        <v>2461.4829770000001</v>
      </c>
      <c r="I45" s="22">
        <v>2481.6271019999999</v>
      </c>
      <c r="J45" s="22">
        <v>2486.215173</v>
      </c>
      <c r="K45" s="22">
        <v>2533.1873540000001</v>
      </c>
      <c r="L45" s="22">
        <v>2475.459394</v>
      </c>
      <c r="M45" s="22">
        <v>2643.8767800000001</v>
      </c>
      <c r="N45" s="22">
        <v>2359.5935039999999</v>
      </c>
    </row>
    <row r="46" spans="1:14" x14ac:dyDescent="0.25">
      <c r="A46" s="156" t="s">
        <v>82</v>
      </c>
      <c r="B46" s="22">
        <v>788.27049699999998</v>
      </c>
      <c r="C46" s="22">
        <v>674.71884999999997</v>
      </c>
      <c r="D46" s="22">
        <v>522.62008100000003</v>
      </c>
      <c r="E46" s="22">
        <v>838.09860400000002</v>
      </c>
      <c r="F46" s="22">
        <v>681.48927600000002</v>
      </c>
      <c r="G46" s="22">
        <v>858.66007400000001</v>
      </c>
      <c r="H46" s="22">
        <v>551.03344200000004</v>
      </c>
      <c r="I46" s="22">
        <v>740.960329</v>
      </c>
      <c r="J46" s="22">
        <v>793.42800699999998</v>
      </c>
      <c r="K46" s="22">
        <v>851.85508500000003</v>
      </c>
      <c r="L46" s="22">
        <v>657.67128300000002</v>
      </c>
      <c r="M46" s="22">
        <v>682.53961000000004</v>
      </c>
      <c r="N46" s="22">
        <v>513.51839500000006</v>
      </c>
    </row>
    <row r="47" spans="1:14" x14ac:dyDescent="0.25">
      <c r="A47" s="156" t="s">
        <v>83</v>
      </c>
      <c r="B47" s="22">
        <v>113.18941</v>
      </c>
      <c r="C47" s="22">
        <v>162.01133100000001</v>
      </c>
      <c r="D47" s="22">
        <v>126.590942</v>
      </c>
      <c r="E47" s="22">
        <v>155.80308400000001</v>
      </c>
      <c r="F47" s="22">
        <v>171.26102399999999</v>
      </c>
      <c r="G47" s="22">
        <v>183.23718400000001</v>
      </c>
      <c r="H47" s="22">
        <v>167.62942799999999</v>
      </c>
      <c r="I47" s="22">
        <v>194.47237999999999</v>
      </c>
      <c r="J47" s="22">
        <v>195.064909</v>
      </c>
      <c r="K47" s="22">
        <v>237.416076</v>
      </c>
      <c r="L47" s="22">
        <v>198.81112300000001</v>
      </c>
      <c r="M47" s="22">
        <v>248.08405500000001</v>
      </c>
      <c r="N47" s="22">
        <v>247.52350300000001</v>
      </c>
    </row>
    <row r="48" spans="1:14" x14ac:dyDescent="0.25">
      <c r="A48" s="156" t="s">
        <v>84</v>
      </c>
      <c r="B48" s="22">
        <v>2041.242211</v>
      </c>
      <c r="C48" s="22">
        <v>2612.5500350000002</v>
      </c>
      <c r="D48" s="22">
        <v>2766.9692060000002</v>
      </c>
      <c r="E48" s="22">
        <v>3210.0790569999999</v>
      </c>
      <c r="F48" s="22">
        <v>3502.0890129999998</v>
      </c>
      <c r="G48" s="22">
        <v>4684.2202639999996</v>
      </c>
      <c r="H48" s="22">
        <v>4247.5491179999999</v>
      </c>
      <c r="I48" s="22">
        <v>4379.3492980000001</v>
      </c>
      <c r="J48" s="22">
        <v>3370.5827640000002</v>
      </c>
      <c r="K48" s="22">
        <v>3339.2996760000001</v>
      </c>
      <c r="L48" s="22">
        <v>3644.5935049999998</v>
      </c>
      <c r="M48" s="22">
        <v>3673.8532169999999</v>
      </c>
      <c r="N48" s="22">
        <v>3672.4157230000001</v>
      </c>
    </row>
    <row r="49" spans="1:14" x14ac:dyDescent="0.25">
      <c r="A49" s="156" t="s">
        <v>85</v>
      </c>
      <c r="B49" s="22">
        <v>1186.894847</v>
      </c>
      <c r="C49" s="22">
        <v>1455.1732320000001</v>
      </c>
      <c r="D49" s="22">
        <v>1200.3472770000001</v>
      </c>
      <c r="E49" s="22">
        <v>1713.111175</v>
      </c>
      <c r="F49" s="22">
        <v>1602.9667079999999</v>
      </c>
      <c r="G49" s="22">
        <v>2641.2145390000001</v>
      </c>
      <c r="H49" s="22">
        <v>2445.6122249999999</v>
      </c>
      <c r="I49" s="22">
        <v>2289.5500919999999</v>
      </c>
      <c r="J49" s="22">
        <v>1796.6287319999999</v>
      </c>
      <c r="K49" s="22">
        <v>1418.2931550000001</v>
      </c>
      <c r="L49" s="22">
        <v>1685.8302570000001</v>
      </c>
      <c r="M49" s="22">
        <v>1902.672069</v>
      </c>
      <c r="N49" s="22">
        <v>1957.0290130000001</v>
      </c>
    </row>
    <row r="50" spans="1:14" ht="15.75" thickBot="1" x14ac:dyDescent="0.3">
      <c r="A50" s="156" t="s">
        <v>86</v>
      </c>
      <c r="B50" s="22">
        <v>1645.6710869999999</v>
      </c>
      <c r="C50" s="22">
        <v>1748.6203149999999</v>
      </c>
      <c r="D50" s="22">
        <v>1741.605086</v>
      </c>
      <c r="E50" s="22">
        <v>2663.3317360000001</v>
      </c>
      <c r="F50" s="22">
        <v>2609.308505</v>
      </c>
      <c r="G50" s="22">
        <v>2218.5461719999998</v>
      </c>
      <c r="H50" s="22">
        <v>2495.2372</v>
      </c>
      <c r="I50" s="22">
        <v>3480.1241199999999</v>
      </c>
      <c r="J50" s="85">
        <v>2042.928101</v>
      </c>
      <c r="K50" s="85">
        <v>2044.7533579999999</v>
      </c>
      <c r="L50" s="85">
        <v>2144.2326400000002</v>
      </c>
      <c r="M50" s="85">
        <v>2282.0742329999998</v>
      </c>
      <c r="N50" s="85">
        <v>3227.5944570000001</v>
      </c>
    </row>
    <row r="51" spans="1:14" x14ac:dyDescent="0.25">
      <c r="A51" s="157" t="s">
        <v>103</v>
      </c>
      <c r="B51" s="112">
        <v>118997.28220200003</v>
      </c>
      <c r="C51" s="112">
        <v>133483.88786800002</v>
      </c>
      <c r="D51" s="112">
        <v>127649.23564699998</v>
      </c>
      <c r="E51" s="112">
        <v>140640.69303399997</v>
      </c>
      <c r="F51" s="112">
        <v>145456.77678799999</v>
      </c>
      <c r="G51" s="112">
        <v>162082.23170800006</v>
      </c>
      <c r="H51" s="112">
        <v>154263.81981699998</v>
      </c>
      <c r="I51" s="112">
        <v>164391.95413999999</v>
      </c>
      <c r="J51" s="113">
        <v>159526.51197799999</v>
      </c>
      <c r="K51" s="113">
        <v>159947.550047</v>
      </c>
      <c r="L51" s="113">
        <v>147121.04289899999</v>
      </c>
      <c r="M51" s="113">
        <v>159609.35202300001</v>
      </c>
      <c r="N51" s="113">
        <v>155138.295144</v>
      </c>
    </row>
  </sheetData>
  <mergeCells count="2">
    <mergeCell ref="A2:A3"/>
    <mergeCell ref="A28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Imp_exp_x_Ateco</vt:lpstr>
      <vt:lpstr>Import-Reg-Abr-Ita-Ale</vt:lpstr>
      <vt:lpstr>Export-Reg-Abr-Ita-Ale</vt:lpstr>
      <vt:lpstr>Saldo Graf-Ale</vt:lpstr>
      <vt:lpstr>Saldo Tab-Ale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2024-08-06T16:21:32Z</dcterms:created>
  <dcterms:modified xsi:type="dcterms:W3CDTF">2024-08-07T10:18:03Z</dcterms:modified>
</cp:coreProperties>
</file>