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tiziana.valentino\seadrive_root\tiziana\My Libraries\La Mia Libreria\Statistica\DATI\Dati_Pubblicazioni_Aree_Tematiche_Altro\Annuari_statistici\Annuario 2025\DATI x sito\"/>
    </mc:Choice>
  </mc:AlternateContent>
  <xr:revisionPtr revIDLastSave="0" documentId="13_ncr:1_{A8402EAC-F77B-425D-8027-2CBC170E4D51}" xr6:coauthVersionLast="47" xr6:coauthVersionMax="47" xr10:uidLastSave="{00000000-0000-0000-0000-000000000000}"/>
  <bookViews>
    <workbookView xWindow="-120" yWindow="-120" windowWidth="29040" windowHeight="15720" activeTab="5" xr2:uid="{6753BEEB-F3EF-46A9-948E-3EBDD9C00603}"/>
  </bookViews>
  <sheets>
    <sheet name="Tab 1.1, Gr 1.1" sheetId="1" r:id="rId1"/>
    <sheet name="Tab 1.2, Gr 1.2" sheetId="2" r:id="rId2"/>
    <sheet name="Tab 1.3, Gr 1.3" sheetId="3" r:id="rId3"/>
    <sheet name="Tab 1.4, Gr 1.4" sheetId="6" r:id="rId4"/>
    <sheet name="Gr 1.5" sheetId="5" r:id="rId5"/>
    <sheet name="Tab 1.3-1.4" sheetId="7" r:id="rId6"/>
    <sheet name="Tab 1.5-1.6, Graf 1.3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G28" i="7"/>
  <c r="J59" i="8" l="1"/>
  <c r="N55" i="8"/>
  <c r="N60" i="8" s="1"/>
  <c r="M55" i="8"/>
  <c r="M60" i="8" s="1"/>
  <c r="L55" i="8"/>
  <c r="L60" i="8" s="1"/>
  <c r="K55" i="8"/>
  <c r="K60" i="8" s="1"/>
  <c r="J55" i="8"/>
  <c r="J60" i="8" s="1"/>
  <c r="I55" i="8"/>
  <c r="I60" i="8" s="1"/>
  <c r="H55" i="8"/>
  <c r="H60" i="8" s="1"/>
  <c r="G55" i="8"/>
  <c r="G60" i="8" s="1"/>
  <c r="F55" i="8"/>
  <c r="F60" i="8" s="1"/>
  <c r="E55" i="8"/>
  <c r="E60" i="8" s="1"/>
  <c r="D55" i="8"/>
  <c r="D60" i="8" s="1"/>
  <c r="C55" i="8"/>
  <c r="C60" i="8" s="1"/>
  <c r="B55" i="8"/>
  <c r="B60" i="8" s="1"/>
  <c r="N54" i="8"/>
  <c r="N59" i="8" s="1"/>
  <c r="M54" i="8"/>
  <c r="M59" i="8" s="1"/>
  <c r="L54" i="8"/>
  <c r="L59" i="8" s="1"/>
  <c r="K54" i="8"/>
  <c r="K59" i="8" s="1"/>
  <c r="J54" i="8"/>
  <c r="I54" i="8"/>
  <c r="I59" i="8" s="1"/>
  <c r="H54" i="8"/>
  <c r="H59" i="8" s="1"/>
  <c r="G54" i="8"/>
  <c r="G59" i="8" s="1"/>
  <c r="F54" i="8"/>
  <c r="F59" i="8" s="1"/>
  <c r="E54" i="8"/>
  <c r="E59" i="8" s="1"/>
  <c r="D54" i="8"/>
  <c r="D59" i="8" s="1"/>
  <c r="C54" i="8"/>
  <c r="C59" i="8" s="1"/>
  <c r="B54" i="8"/>
  <c r="B59" i="8" s="1"/>
  <c r="K19" i="8"/>
  <c r="K18" i="8"/>
  <c r="K17" i="8"/>
  <c r="K16" i="8"/>
  <c r="K15" i="8"/>
  <c r="J33" i="7"/>
  <c r="G33" i="7"/>
  <c r="J32" i="7"/>
  <c r="G32" i="7"/>
  <c r="J31" i="7"/>
  <c r="G31" i="7"/>
  <c r="J30" i="7"/>
  <c r="G30" i="7"/>
  <c r="J29" i="7"/>
  <c r="G29" i="7"/>
  <c r="J28" i="7"/>
  <c r="J27" i="7"/>
  <c r="J26" i="7"/>
  <c r="G26" i="7"/>
  <c r="J25" i="7"/>
  <c r="G25" i="7"/>
  <c r="J24" i="7"/>
  <c r="G24" i="7"/>
  <c r="J23" i="7"/>
  <c r="G23" i="7"/>
  <c r="J22" i="7"/>
  <c r="G22" i="7"/>
  <c r="J21" i="7"/>
  <c r="G21" i="7"/>
  <c r="J20" i="7"/>
  <c r="G20" i="7"/>
  <c r="J19" i="7"/>
  <c r="G19" i="7"/>
  <c r="J18" i="7"/>
  <c r="G18" i="7"/>
  <c r="J17" i="7"/>
  <c r="G17" i="7"/>
  <c r="J16" i="7"/>
  <c r="G16" i="7"/>
  <c r="J15" i="7"/>
  <c r="G15" i="7"/>
  <c r="J14" i="7"/>
  <c r="G14" i="7"/>
  <c r="J13" i="7"/>
  <c r="G13" i="7"/>
  <c r="F16" i="6"/>
  <c r="F17" i="6" s="1"/>
  <c r="F15" i="6"/>
  <c r="E15" i="6"/>
  <c r="D15" i="6"/>
  <c r="C15" i="6"/>
  <c r="B15" i="6"/>
  <c r="I14" i="6"/>
  <c r="L11" i="2"/>
  <c r="J12" i="1"/>
  <c r="J24" i="1"/>
  <c r="F27" i="5"/>
  <c r="F28" i="5"/>
  <c r="F29" i="5"/>
  <c r="C11" i="3"/>
  <c r="E11" i="3"/>
  <c r="G11" i="3"/>
  <c r="I11" i="3"/>
  <c r="K11" i="3"/>
  <c r="C12" i="3"/>
  <c r="E12" i="3"/>
  <c r="G12" i="3"/>
  <c r="I12" i="3"/>
  <c r="K12" i="3"/>
  <c r="M12" i="3" s="1"/>
  <c r="C13" i="3"/>
  <c r="E13" i="3"/>
  <c r="G13" i="3"/>
  <c r="I13" i="3"/>
  <c r="K13" i="3"/>
  <c r="C14" i="3"/>
  <c r="G14" i="3"/>
  <c r="I14" i="3"/>
  <c r="K14" i="3"/>
  <c r="M14" i="3"/>
  <c r="C15" i="3"/>
  <c r="G15" i="3"/>
  <c r="I15" i="3"/>
  <c r="K15" i="3"/>
  <c r="M15" i="3" s="1"/>
  <c r="C16" i="3"/>
  <c r="E16" i="3"/>
  <c r="G16" i="3"/>
  <c r="I16" i="3"/>
  <c r="K16" i="3"/>
  <c r="M16" i="3"/>
  <c r="C17" i="3"/>
  <c r="E17" i="3"/>
  <c r="G17" i="3"/>
  <c r="I17" i="3"/>
  <c r="K17" i="3"/>
  <c r="C18" i="3"/>
  <c r="E18" i="3"/>
  <c r="G18" i="3"/>
  <c r="I18" i="3"/>
  <c r="K18" i="3"/>
  <c r="U18" i="3"/>
  <c r="C19" i="3"/>
  <c r="E19" i="3"/>
  <c r="G19" i="3"/>
  <c r="I19" i="3"/>
  <c r="K19" i="3"/>
  <c r="C20" i="3"/>
  <c r="E20" i="3"/>
  <c r="G20" i="3"/>
  <c r="I20" i="3"/>
  <c r="K20" i="3"/>
  <c r="C21" i="3"/>
  <c r="E21" i="3"/>
  <c r="G21" i="3"/>
  <c r="I21" i="3"/>
  <c r="K21" i="3"/>
  <c r="C22" i="3"/>
  <c r="E22" i="3"/>
  <c r="G22" i="3"/>
  <c r="I22" i="3"/>
  <c r="K22" i="3"/>
  <c r="C23" i="3"/>
  <c r="E23" i="3"/>
  <c r="G23" i="3"/>
  <c r="I23" i="3"/>
  <c r="K23" i="3"/>
  <c r="C24" i="3"/>
  <c r="E24" i="3"/>
  <c r="G24" i="3"/>
  <c r="I24" i="3"/>
  <c r="K24" i="3"/>
  <c r="C25" i="3"/>
  <c r="E25" i="3"/>
  <c r="G25" i="3"/>
  <c r="I25" i="3"/>
  <c r="K25" i="3"/>
  <c r="C26" i="3"/>
  <c r="E26" i="3"/>
  <c r="G26" i="3"/>
  <c r="I26" i="3"/>
  <c r="K26" i="3"/>
  <c r="C27" i="3"/>
  <c r="E27" i="3"/>
  <c r="G27" i="3"/>
  <c r="I27" i="3"/>
  <c r="K27" i="3"/>
  <c r="C28" i="3"/>
  <c r="E28" i="3"/>
  <c r="G28" i="3"/>
  <c r="I28" i="3"/>
  <c r="K28" i="3"/>
  <c r="C29" i="3"/>
  <c r="E29" i="3"/>
  <c r="G29" i="3"/>
  <c r="I29" i="3"/>
  <c r="K29" i="3"/>
  <c r="C30" i="3"/>
  <c r="E30" i="3"/>
  <c r="G30" i="3"/>
  <c r="I30" i="3"/>
  <c r="K30" i="3"/>
  <c r="C31" i="3"/>
  <c r="E31" i="3"/>
  <c r="G31" i="3"/>
  <c r="I31" i="3"/>
  <c r="K31" i="3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D12" i="1"/>
  <c r="E12" i="1" s="1"/>
  <c r="H12" i="1"/>
  <c r="I12" i="1" s="1"/>
  <c r="M12" i="1"/>
  <c r="D13" i="1"/>
  <c r="E13" i="1" s="1"/>
  <c r="H13" i="1"/>
  <c r="I13" i="1"/>
  <c r="J13" i="1"/>
  <c r="M13" i="1"/>
  <c r="D14" i="1"/>
  <c r="E14" i="1" s="1"/>
  <c r="H14" i="1"/>
  <c r="I14" i="1" s="1"/>
  <c r="J14" i="1"/>
  <c r="M14" i="1"/>
  <c r="D15" i="1"/>
  <c r="E15" i="1" s="1"/>
  <c r="H15" i="1"/>
  <c r="I15" i="1"/>
  <c r="J15" i="1"/>
  <c r="M15" i="1"/>
  <c r="D16" i="1"/>
  <c r="E16" i="1"/>
  <c r="H16" i="1"/>
  <c r="I16" i="1" s="1"/>
  <c r="J16" i="1"/>
  <c r="D17" i="1"/>
  <c r="E17" i="1" s="1"/>
  <c r="H17" i="1"/>
  <c r="I17" i="1"/>
  <c r="J17" i="1"/>
  <c r="M17" i="1"/>
  <c r="D18" i="1"/>
  <c r="E18" i="1" s="1"/>
  <c r="H18" i="1"/>
  <c r="I18" i="1" s="1"/>
  <c r="J18" i="1"/>
  <c r="M18" i="1"/>
  <c r="D19" i="1"/>
  <c r="E19" i="1" s="1"/>
  <c r="H19" i="1"/>
  <c r="I19" i="1"/>
  <c r="J19" i="1"/>
  <c r="M19" i="1"/>
  <c r="D20" i="1"/>
  <c r="E20" i="1"/>
  <c r="H20" i="1"/>
  <c r="I20" i="1"/>
  <c r="J20" i="1"/>
  <c r="M20" i="1"/>
  <c r="D21" i="1"/>
  <c r="E21" i="1" s="1"/>
  <c r="H21" i="1"/>
  <c r="I21" i="1" s="1"/>
  <c r="J21" i="1"/>
  <c r="M21" i="1"/>
  <c r="D22" i="1"/>
  <c r="E22" i="1" s="1"/>
  <c r="H22" i="1"/>
  <c r="I22" i="1"/>
  <c r="J22" i="1"/>
  <c r="M22" i="1"/>
  <c r="D23" i="1"/>
  <c r="E23" i="1" s="1"/>
  <c r="H23" i="1"/>
  <c r="I23" i="1"/>
  <c r="J23" i="1"/>
  <c r="M23" i="1"/>
  <c r="D24" i="1"/>
  <c r="E24" i="1" s="1"/>
  <c r="H24" i="1"/>
  <c r="I24" i="1"/>
  <c r="M24" i="1"/>
  <c r="D25" i="1"/>
  <c r="E25" i="1" s="1"/>
  <c r="H25" i="1"/>
  <c r="I25" i="1"/>
  <c r="J25" i="1"/>
  <c r="M25" i="1"/>
  <c r="D26" i="1"/>
  <c r="E26" i="1" s="1"/>
  <c r="H26" i="1"/>
  <c r="I26" i="1"/>
  <c r="J26" i="1"/>
  <c r="M26" i="1"/>
  <c r="D27" i="1"/>
  <c r="E27" i="1" s="1"/>
  <c r="H27" i="1"/>
  <c r="I27" i="1"/>
  <c r="J27" i="1"/>
  <c r="M27" i="1"/>
  <c r="D28" i="1"/>
  <c r="E28" i="1"/>
  <c r="H28" i="1"/>
  <c r="I28" i="1"/>
  <c r="J28" i="1"/>
  <c r="M28" i="1"/>
  <c r="D29" i="1"/>
  <c r="E29" i="1" s="1"/>
  <c r="H29" i="1"/>
  <c r="I29" i="1"/>
  <c r="J29" i="1"/>
  <c r="M29" i="1"/>
  <c r="D30" i="1"/>
  <c r="E30" i="1"/>
  <c r="H30" i="1"/>
  <c r="I30" i="1"/>
  <c r="J30" i="1"/>
  <c r="M30" i="1"/>
  <c r="D31" i="1"/>
  <c r="E31" i="1" s="1"/>
  <c r="H31" i="1"/>
  <c r="I31" i="1"/>
  <c r="J31" i="1"/>
  <c r="M31" i="1"/>
  <c r="D32" i="1"/>
  <c r="E32" i="1"/>
  <c r="H32" i="1"/>
  <c r="I32" i="1"/>
  <c r="J32" i="1"/>
  <c r="M32" i="1"/>
  <c r="M13" i="3" l="1"/>
  <c r="M11" i="3"/>
  <c r="M24" i="3"/>
  <c r="M27" i="3"/>
  <c r="M30" i="3"/>
  <c r="M18" i="3"/>
  <c r="M21" i="3"/>
  <c r="C17" i="6"/>
  <c r="D17" i="6"/>
  <c r="E17" i="6"/>
  <c r="G16" i="6"/>
  <c r="B17" i="6"/>
  <c r="M29" i="3"/>
  <c r="M17" i="3"/>
  <c r="M23" i="3"/>
  <c r="M19" i="3"/>
  <c r="M25" i="3"/>
  <c r="M22" i="3"/>
  <c r="M31" i="3"/>
  <c r="M26" i="3"/>
  <c r="M28" i="3"/>
  <c r="M20" i="3"/>
  <c r="G33" i="1"/>
</calcChain>
</file>

<file path=xl/sharedStrings.xml><?xml version="1.0" encoding="utf-8"?>
<sst xmlns="http://schemas.openxmlformats.org/spreadsheetml/2006/main" count="415" uniqueCount="129">
  <si>
    <t>Valle d'Aosta</t>
  </si>
  <si>
    <t>Molise</t>
  </si>
  <si>
    <t>Basilicata</t>
  </si>
  <si>
    <t>Umbria</t>
  </si>
  <si>
    <t>Calabria</t>
  </si>
  <si>
    <t>Abruzzo</t>
  </si>
  <si>
    <t>Liguria</t>
  </si>
  <si>
    <t>Trentino A. Adige</t>
  </si>
  <si>
    <t>Marche</t>
  </si>
  <si>
    <t>Sardegna</t>
  </si>
  <si>
    <t>Friuli Venezia G.</t>
  </si>
  <si>
    <t>Puglia</t>
  </si>
  <si>
    <t>Campania</t>
  </si>
  <si>
    <t xml:space="preserve">Sicilia </t>
  </si>
  <si>
    <t>Toscana</t>
  </si>
  <si>
    <t>Lazio</t>
  </si>
  <si>
    <t>Piemonte</t>
  </si>
  <si>
    <t>Emilia Romagna</t>
  </si>
  <si>
    <t>Veneto</t>
  </si>
  <si>
    <t>Lombardia</t>
  </si>
  <si>
    <t>Grafico N: Quote % di fabbisogno di energia elettrica regionale rispetto all'Italia - Anno 2023</t>
  </si>
  <si>
    <t>Italia</t>
  </si>
  <si>
    <t>Emilia-Romagna</t>
  </si>
  <si>
    <t>Friuli Venezia Giulia</t>
  </si>
  <si>
    <t>Friuli-Venezia Giulia</t>
  </si>
  <si>
    <t>Trentino Alto Adige</t>
  </si>
  <si>
    <t>Trentino-Alto Adige</t>
  </si>
  <si>
    <t>Surplus/deficit di energia prodotta rispetto al fabbisogno. 
Valori %
(b-a)/a</t>
  </si>
  <si>
    <t>Differenza fra produzione e fabbisogno (b-a)</t>
  </si>
  <si>
    <t>Produzione di energia destinata ai consumi (b)</t>
  </si>
  <si>
    <t>Fabbisogno energetico (a)</t>
  </si>
  <si>
    <t>Regione</t>
  </si>
  <si>
    <t>Tabella 1.1: Bilancio dell'energia elettrica nelle regioni in Gwh. Anni 2022- 2023</t>
  </si>
  <si>
    <t>* La somma della produzione di energia da fonti termoelettriche e da fonti rinnovabili non corrisponde alla produzione totale lorda perché non vengono considerate le perdite di rete</t>
  </si>
  <si>
    <t>Friuli-Venezia G.</t>
  </si>
  <si>
    <t>Valle D'Aosta</t>
  </si>
  <si>
    <t>Trentino-A. Adige</t>
  </si>
  <si>
    <t>di cui rinnovabili</t>
  </si>
  <si>
    <t>distribuz %</t>
  </si>
  <si>
    <t>di cui termoelettrico</t>
  </si>
  <si>
    <t>Produzione totale lorda *</t>
  </si>
  <si>
    <t>Grafico 1.2: Distribuzione percentuale di produzione di energia elettrica rinnovabile per regione - Anno 2024</t>
  </si>
  <si>
    <t>Tabella 1.2: Produzione di energia da termoelettrico e rinnovabili per regione in Gwh. Anni 2023 e 2024</t>
  </si>
  <si>
    <t>Grafico 1.3: Produzione di energia da fonti rinnovabili in Abruzzo in GWh - Anni 2006, 2020, 2022 e 2024</t>
  </si>
  <si>
    <t>Totale</t>
  </si>
  <si>
    <t>Idrica</t>
  </si>
  <si>
    <t>Fotovoltaica</t>
  </si>
  <si>
    <t>Eolica</t>
  </si>
  <si>
    <t>Bioenergie</t>
  </si>
  <si>
    <t>Geotermica</t>
  </si>
  <si>
    <t>Rinnovabili</t>
  </si>
  <si>
    <t>Produzione lorda da fonti rinnovabili in Abruzzo (2006, 2020 e 2022)</t>
  </si>
  <si>
    <t>Produzione</t>
  </si>
  <si>
    <t xml:space="preserve">% </t>
  </si>
  <si>
    <t>Totale rinnovabili</t>
  </si>
  <si>
    <t>Agricoltura</t>
  </si>
  <si>
    <t>Domestico</t>
  </si>
  <si>
    <t>Terziario*</t>
  </si>
  <si>
    <t>Industria</t>
  </si>
  <si>
    <t>Terziario</t>
  </si>
  <si>
    <t>Consumi di energia elettrica in Abruzzo e in Italia per settore di utilizzo. Anno 2023</t>
  </si>
  <si>
    <t>Abruzzo*</t>
  </si>
  <si>
    <t>Teramo</t>
  </si>
  <si>
    <t>Pescara</t>
  </si>
  <si>
    <t>L'Aquila</t>
  </si>
  <si>
    <t>Chieti</t>
  </si>
  <si>
    <t>GWh</t>
  </si>
  <si>
    <t>Grafico 1.4: Energia elettrica consumata per settore di utilizzo. Quote percentuali. Anno 2023</t>
  </si>
  <si>
    <t>Tabella 1.4: Consumi di energia elettrica per provincia e settore di utilizzo. Anno 2023</t>
  </si>
  <si>
    <t>Anno</t>
  </si>
  <si>
    <t>Grafico 1.5: Evoluzione dei consumi di energia elettrica in Abruzzo per settore (GWh). Anni 2013-2023</t>
  </si>
  <si>
    <t>Fonte dati: Terna - Elaborazione Ufficio di statistica della Regione Abruzzo</t>
  </si>
  <si>
    <t>distribuzione % 2023</t>
  </si>
  <si>
    <t>*include la trazione ferroviaria</t>
  </si>
  <si>
    <t>(trazione ferroviaria)</t>
  </si>
  <si>
    <t>tot consumi</t>
  </si>
  <si>
    <t>*Al netto dei consumi
FS per trazione pari
a GWh 5.645,5 per l'Italia e a 93,40 per l'Abruzzo.</t>
  </si>
  <si>
    <t>https://www.catasto-rifiuti.isprambiente.it/index.php?pg=menuprodru</t>
  </si>
  <si>
    <t>Tabella 1.3: Quantità di rifiuti urbani prodotti e smaltiti in discarica per regione (migliaia di tonnellate). Anni 2022-2024</t>
  </si>
  <si>
    <t>Regioni</t>
  </si>
  <si>
    <t>Smaltiti in discarica*</t>
  </si>
  <si>
    <t>%</t>
  </si>
  <si>
    <t>Valle d’Aosta</t>
  </si>
  <si>
    <t>Sicilia</t>
  </si>
  <si>
    <t>* La quantità di rifiuti smaltiti in discarica può provenire da altre regioni.</t>
  </si>
  <si>
    <t>Tabella 1.4: Percentuali di raccolta differenziata dei rifiuti urbani per regione. Anni 2015-2024</t>
  </si>
  <si>
    <t xml:space="preserve">Valle d’Aosta </t>
  </si>
  <si>
    <t xml:space="preserve">Trentino-Alto Adige     </t>
  </si>
  <si>
    <t xml:space="preserve">Friuli-Venezia Giulia   </t>
  </si>
  <si>
    <t xml:space="preserve">Emilia-Romagna   </t>
  </si>
  <si>
    <t xml:space="preserve">Toscana  </t>
  </si>
  <si>
    <t xml:space="preserve">Sardegna  </t>
  </si>
  <si>
    <t>Tabella 1.5: Produzione e raccolta differenziata dei rifiuti urbani per provincia - Anni 2021 - 2024</t>
  </si>
  <si>
    <t>Provincia</t>
  </si>
  <si>
    <t xml:space="preserve">Popolazione </t>
  </si>
  <si>
    <t>Produzione RU</t>
  </si>
  <si>
    <t xml:space="preserve"> Raccolta differenziata</t>
  </si>
  <si>
    <t>(migliaia di tonnellate)</t>
  </si>
  <si>
    <t>(%) rispetto a RU</t>
  </si>
  <si>
    <t>Tabella 1.6: Raccolta differenziata delle principali frazioni merceologiche per regione (migliaia di tonnellate). Anno 2023</t>
  </si>
  <si>
    <t>Fraz. organica</t>
  </si>
  <si>
    <t>Carta</t>
  </si>
  <si>
    <t>Vetro</t>
  </si>
  <si>
    <t>Plastica</t>
  </si>
  <si>
    <t>Metallo</t>
  </si>
  <si>
    <t>Legno</t>
  </si>
  <si>
    <t>RAEE</t>
  </si>
  <si>
    <t>Ingombranti misti a recupero</t>
  </si>
  <si>
    <t>Rifiuti da C&amp;D</t>
  </si>
  <si>
    <t>Spazz. stradale a rec.</t>
  </si>
  <si>
    <t>Tessili</t>
  </si>
  <si>
    <t>Altro*</t>
  </si>
  <si>
    <t>Totale RD</t>
  </si>
  <si>
    <t>Altro</t>
  </si>
  <si>
    <t>Selettiva</t>
  </si>
  <si>
    <t xml:space="preserve">			Piemonte</t>
  </si>
  <si>
    <t>* l voce "Altro" include gli scarti della raccolta multimateriale e selettiva.</t>
  </si>
  <si>
    <r>
      <t xml:space="preserve">Raccolta differenziata delle principali frazioni merceologiche per regione </t>
    </r>
    <r>
      <rPr>
        <i/>
        <sz val="8"/>
        <color rgb="FF0070C0"/>
        <rFont val="Calibri"/>
        <family val="2"/>
        <scheme val="minor"/>
      </rPr>
      <t>(migliaia di tonnellate)</t>
    </r>
    <r>
      <rPr>
        <i/>
        <sz val="8"/>
        <color theme="1"/>
        <rFont val="Calibri"/>
        <family val="2"/>
        <scheme val="minor"/>
      </rPr>
      <t>. Anno 2023</t>
    </r>
  </si>
  <si>
    <t>Ingombranti misti</t>
  </si>
  <si>
    <r>
      <t>Raccolta differenziata delle principali frazioni merceologiche per regione (</t>
    </r>
    <r>
      <rPr>
        <b/>
        <i/>
        <sz val="8"/>
        <color rgb="FF0070C0"/>
        <rFont val="Calibri"/>
        <family val="2"/>
        <scheme val="minor"/>
      </rPr>
      <t>tonnellate</t>
    </r>
    <r>
      <rPr>
        <b/>
        <i/>
        <sz val="8"/>
        <color theme="1"/>
        <rFont val="Calibri"/>
        <family val="2"/>
        <scheme val="minor"/>
      </rPr>
      <t>). Anno 2023</t>
    </r>
  </si>
  <si>
    <t>Popolazione al 1° gennaio 2025:</t>
  </si>
  <si>
    <r>
      <t xml:space="preserve">Raccolta differenziata </t>
    </r>
    <r>
      <rPr>
        <i/>
        <sz val="8"/>
        <color rgb="FF0070C0"/>
        <rFont val="Calibri"/>
        <family val="2"/>
        <scheme val="minor"/>
      </rPr>
      <t>procapite</t>
    </r>
    <r>
      <rPr>
        <i/>
        <sz val="8"/>
        <color theme="1"/>
        <rFont val="Calibri"/>
        <family val="2"/>
        <scheme val="minor"/>
      </rPr>
      <t xml:space="preserve"> delle principali frazioni merceologiche in Abruzzo e in Italia (</t>
    </r>
    <r>
      <rPr>
        <i/>
        <sz val="8"/>
        <color rgb="FF0070C0"/>
        <rFont val="Calibri"/>
        <family val="2"/>
        <scheme val="minor"/>
      </rPr>
      <t>Kg</t>
    </r>
    <r>
      <rPr>
        <i/>
        <sz val="8"/>
        <color theme="1"/>
        <rFont val="Calibri"/>
        <family val="2"/>
        <scheme val="minor"/>
      </rPr>
      <t>). Anno 2023</t>
    </r>
  </si>
  <si>
    <t>Grafico 1.3: Raccolta differenziata pro capite delle principali frazioni merceologiche in Abruzzo (kg/abitante per anno). Anno 2024</t>
  </si>
  <si>
    <t>Tabella 1.3: Produzione lorda di energia elettrica rinnovabile nelle Regioni. Gwh. Anno 2024</t>
  </si>
  <si>
    <t>1 - Ambiente ed energia</t>
  </si>
  <si>
    <t>Energia elettrica</t>
  </si>
  <si>
    <t>Evoluzione dei consumi di energia elettrica in Abruzzo per settore di utilizzazione*</t>
  </si>
  <si>
    <t>Rifiuti urbani e raccolta differenziata</t>
  </si>
  <si>
    <t>Fonte dati: ISPRA- catasto rifiuti - Elaborazione Ufficio di statistica della Regione Abruzzo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</si>
</sst>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"/>
    <numFmt numFmtId="165" formatCode="0.0"/>
    <numFmt numFmtId="166" formatCode="_-* #,##0.0_-;\-* #,##0.0_-;_-* &quot;-&quot;??_-;_-@_-"/>
    <numFmt numFmtId="167" formatCode="0.0%"/>
    <numFmt numFmtId="168" formatCode="_-* #,##0_-;\-* #,##0_-;_-* &quot;-&quot;??_-;_-@_-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000000"/>
      <name val="Times New Roman"/>
      <family val="1"/>
    </font>
    <font>
      <sz val="8"/>
      <color theme="0" tint="-0.34998626667073579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4A4A4A"/>
      <name val="Segoe UI"/>
      <family val="2"/>
    </font>
    <font>
      <i/>
      <sz val="8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9"/>
      <color theme="1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i/>
      <sz val="8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70C0"/>
      <name val="Calibri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0" tint="-0.249977111117893"/>
      <name val="Calibri"/>
      <family val="2"/>
      <scheme val="minor"/>
    </font>
    <font>
      <b/>
      <i/>
      <sz val="8"/>
      <color theme="0" tint="-0.249977111117893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i/>
      <sz val="8"/>
      <color theme="0" tint="-0.249977111117893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i/>
      <sz val="8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8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92D050"/>
      <name val="Century"/>
      <family val="1"/>
    </font>
    <font>
      <b/>
      <sz val="12"/>
      <color rgb="FF92D050"/>
      <name val="Century"/>
      <family val="1"/>
    </font>
    <font>
      <b/>
      <sz val="9"/>
      <color indexed="8"/>
      <name val="Calibri"/>
      <family val="2"/>
    </font>
    <font>
      <i/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3F3F3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39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52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164" fontId="4" fillId="0" borderId="0" xfId="0" applyNumberFormat="1" applyFont="1" applyAlignment="1">
      <alignment vertical="center"/>
    </xf>
    <xf numFmtId="165" fontId="5" fillId="0" borderId="0" xfId="0" applyNumberFormat="1" applyFont="1"/>
    <xf numFmtId="0" fontId="6" fillId="0" borderId="0" xfId="0" applyFont="1" applyAlignment="1">
      <alignment vertical="center"/>
    </xf>
    <xf numFmtId="164" fontId="5" fillId="0" borderId="0" xfId="0" applyNumberFormat="1" applyFont="1"/>
    <xf numFmtId="0" fontId="5" fillId="0" borderId="0" xfId="0" applyFont="1"/>
    <xf numFmtId="164" fontId="7" fillId="0" borderId="0" xfId="0" applyNumberFormat="1" applyFont="1" applyAlignment="1">
      <alignment vertical="center"/>
    </xf>
    <xf numFmtId="164" fontId="8" fillId="0" borderId="1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4" fontId="8" fillId="0" borderId="0" xfId="0" applyNumberFormat="1" applyFont="1" applyAlignment="1">
      <alignment vertical="center"/>
    </xf>
    <xf numFmtId="0" fontId="8" fillId="0" borderId="3" xfId="0" applyFont="1" applyBorder="1" applyAlignment="1">
      <alignment vertical="center"/>
    </xf>
    <xf numFmtId="0" fontId="12" fillId="0" borderId="0" xfId="0" applyFont="1"/>
    <xf numFmtId="0" fontId="0" fillId="0" borderId="0" xfId="0" applyAlignment="1">
      <alignment horizontal="center"/>
    </xf>
    <xf numFmtId="9" fontId="0" fillId="0" borderId="0" xfId="0" applyNumberFormat="1"/>
    <xf numFmtId="0" fontId="13" fillId="0" borderId="0" xfId="0" applyFont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7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19" fillId="0" borderId="0" xfId="3" applyFont="1" applyAlignment="1">
      <alignment horizontal="left" vertical="top"/>
    </xf>
    <xf numFmtId="0" fontId="16" fillId="0" borderId="0" xfId="0" applyFont="1" applyAlignment="1">
      <alignment vertical="center"/>
    </xf>
    <xf numFmtId="0" fontId="20" fillId="0" borderId="0" xfId="0" applyFont="1" applyAlignment="1">
      <alignment horizontal="left" vertical="top"/>
    </xf>
    <xf numFmtId="165" fontId="2" fillId="0" borderId="0" xfId="0" applyNumberFormat="1" applyFont="1"/>
    <xf numFmtId="0" fontId="14" fillId="0" borderId="2" xfId="0" applyFont="1" applyBorder="1" applyAlignment="1">
      <alignment vertical="center"/>
    </xf>
    <xf numFmtId="166" fontId="8" fillId="0" borderId="1" xfId="1" applyNumberFormat="1" applyFont="1" applyBorder="1" applyAlignment="1">
      <alignment vertical="center"/>
    </xf>
    <xf numFmtId="164" fontId="0" fillId="2" borderId="0" xfId="0" applyNumberFormat="1" applyFill="1"/>
    <xf numFmtId="166" fontId="14" fillId="0" borderId="2" xfId="1" applyNumberFormat="1" applyFont="1" applyBorder="1" applyAlignment="1">
      <alignment vertical="center"/>
    </xf>
    <xf numFmtId="166" fontId="14" fillId="0" borderId="1" xfId="1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1" applyNumberFormat="1" applyFont="1"/>
    <xf numFmtId="166" fontId="7" fillId="0" borderId="3" xfId="1" applyNumberFormat="1" applyFont="1" applyBorder="1" applyAlignment="1">
      <alignment vertical="center"/>
    </xf>
    <xf numFmtId="166" fontId="7" fillId="0" borderId="0" xfId="1" applyNumberFormat="1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166" fontId="8" fillId="0" borderId="0" xfId="1" applyNumberFormat="1" applyFont="1"/>
    <xf numFmtId="166" fontId="14" fillId="0" borderId="3" xfId="1" applyNumberFormat="1" applyFont="1" applyBorder="1" applyAlignment="1">
      <alignment vertical="center"/>
    </xf>
    <xf numFmtId="166" fontId="14" fillId="0" borderId="0" xfId="1" applyNumberFormat="1" applyFont="1" applyBorder="1" applyAlignment="1">
      <alignment vertical="center"/>
    </xf>
    <xf numFmtId="166" fontId="4" fillId="0" borderId="3" xfId="1" applyNumberFormat="1" applyFont="1" applyBorder="1" applyAlignment="1">
      <alignment vertical="center"/>
    </xf>
    <xf numFmtId="166" fontId="4" fillId="0" borderId="0" xfId="1" applyNumberFormat="1" applyFont="1" applyBorder="1" applyAlignment="1">
      <alignment vertical="center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1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/>
    <xf numFmtId="0" fontId="22" fillId="0" borderId="0" xfId="0" applyFont="1" applyAlignment="1">
      <alignment horizontal="left" vertical="center"/>
    </xf>
    <xf numFmtId="2" fontId="0" fillId="0" borderId="0" xfId="0" applyNumberFormat="1"/>
    <xf numFmtId="164" fontId="14" fillId="0" borderId="1" xfId="0" applyNumberFormat="1" applyFont="1" applyBorder="1" applyAlignment="1">
      <alignment vertical="center"/>
    </xf>
    <xf numFmtId="164" fontId="14" fillId="0" borderId="2" xfId="0" applyNumberFormat="1" applyFont="1" applyBorder="1" applyAlignment="1">
      <alignment vertical="center"/>
    </xf>
    <xf numFmtId="164" fontId="14" fillId="0" borderId="9" xfId="0" applyNumberFormat="1" applyFont="1" applyBorder="1" applyAlignment="1">
      <alignment vertical="center"/>
    </xf>
    <xf numFmtId="164" fontId="7" fillId="0" borderId="0" xfId="0" applyNumberFormat="1" applyFont="1"/>
    <xf numFmtId="164" fontId="7" fillId="0" borderId="3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164" fontId="14" fillId="0" borderId="0" xfId="0" applyNumberFormat="1" applyFont="1"/>
    <xf numFmtId="164" fontId="14" fillId="0" borderId="3" xfId="0" applyNumberFormat="1" applyFont="1" applyBorder="1" applyAlignment="1">
      <alignment vertical="center"/>
    </xf>
    <xf numFmtId="164" fontId="14" fillId="0" borderId="0" xfId="0" applyNumberFormat="1" applyFont="1" applyAlignment="1">
      <alignment vertical="center"/>
    </xf>
    <xf numFmtId="164" fontId="14" fillId="0" borderId="10" xfId="0" applyNumberFormat="1" applyFont="1" applyBorder="1" applyAlignment="1">
      <alignment vertical="center"/>
    </xf>
    <xf numFmtId="166" fontId="0" fillId="0" borderId="11" xfId="1" applyNumberFormat="1" applyFont="1" applyBorder="1" applyAlignment="1">
      <alignment horizontal="right"/>
    </xf>
    <xf numFmtId="3" fontId="0" fillId="0" borderId="11" xfId="1" applyNumberFormat="1" applyFont="1" applyBorder="1" applyAlignment="1">
      <alignment horizontal="right"/>
    </xf>
    <xf numFmtId="3" fontId="0" fillId="0" borderId="11" xfId="0" applyNumberFormat="1" applyBorder="1"/>
    <xf numFmtId="164" fontId="23" fillId="0" borderId="11" xfId="0" applyNumberFormat="1" applyFont="1" applyBorder="1"/>
    <xf numFmtId="164" fontId="24" fillId="0" borderId="11" xfId="0" applyNumberFormat="1" applyFont="1" applyBorder="1" applyAlignment="1">
      <alignment horizontal="left" vertical="center" wrapText="1"/>
    </xf>
    <xf numFmtId="3" fontId="17" fillId="0" borderId="11" xfId="0" applyNumberFormat="1" applyFont="1" applyBorder="1"/>
    <xf numFmtId="164" fontId="25" fillId="0" borderId="11" xfId="0" applyNumberFormat="1" applyFont="1" applyBorder="1"/>
    <xf numFmtId="0" fontId="17" fillId="0" borderId="11" xfId="0" applyFont="1" applyBorder="1" applyAlignment="1">
      <alignment horizontal="left" vertical="center"/>
    </xf>
    <xf numFmtId="164" fontId="7" fillId="0" borderId="0" xfId="0" quotePrefix="1" applyNumberFormat="1" applyFont="1" applyAlignment="1">
      <alignment horizontal="right" vertical="center"/>
    </xf>
    <xf numFmtId="164" fontId="17" fillId="0" borderId="11" xfId="0" applyNumberFormat="1" applyFont="1" applyBorder="1" applyAlignment="1">
      <alignment horizontal="left" vertical="center"/>
    </xf>
    <xf numFmtId="164" fontId="17" fillId="0" borderId="11" xfId="0" applyNumberFormat="1" applyFont="1" applyBorder="1" applyAlignment="1">
      <alignment horizontal="right"/>
    </xf>
    <xf numFmtId="3" fontId="17" fillId="0" borderId="11" xfId="0" applyNumberFormat="1" applyFont="1" applyBorder="1" applyAlignment="1">
      <alignment horizontal="right"/>
    </xf>
    <xf numFmtId="0" fontId="17" fillId="0" borderId="11" xfId="0" applyFont="1" applyBorder="1" applyAlignment="1">
      <alignment horizontal="left" vertical="center" wrapText="1"/>
    </xf>
    <xf numFmtId="0" fontId="2" fillId="0" borderId="11" xfId="0" applyFont="1" applyBorder="1"/>
    <xf numFmtId="0" fontId="3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14" fillId="0" borderId="6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0" fontId="27" fillId="0" borderId="0" xfId="0" applyFont="1"/>
    <xf numFmtId="4" fontId="0" fillId="0" borderId="0" xfId="0" applyNumberFormat="1"/>
    <xf numFmtId="4" fontId="29" fillId="0" borderId="0" xfId="0" applyNumberFormat="1" applyFont="1"/>
    <xf numFmtId="0" fontId="20" fillId="0" borderId="0" xfId="0" applyFont="1" applyAlignment="1">
      <alignment horizontal="left" vertical="center"/>
    </xf>
    <xf numFmtId="167" fontId="30" fillId="0" borderId="0" xfId="2" applyNumberFormat="1" applyFont="1" applyFill="1" applyBorder="1" applyAlignment="1">
      <alignment horizontal="right" vertical="center"/>
    </xf>
    <xf numFmtId="0" fontId="31" fillId="0" borderId="3" xfId="0" applyFont="1" applyBorder="1"/>
    <xf numFmtId="0" fontId="31" fillId="0" borderId="3" xfId="0" applyFont="1" applyBorder="1" applyAlignment="1">
      <alignment vertical="center" wrapText="1"/>
    </xf>
    <xf numFmtId="0" fontId="31" fillId="0" borderId="5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164" fontId="30" fillId="0" borderId="0" xfId="0" applyNumberFormat="1" applyFont="1" applyAlignment="1">
      <alignment horizontal="right" vertical="center"/>
    </xf>
    <xf numFmtId="164" fontId="31" fillId="0" borderId="0" xfId="0" applyNumberFormat="1" applyFont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9" xfId="0" applyNumberFormat="1" applyFont="1" applyBorder="1" applyAlignment="1">
      <alignment horizontal="right" vertical="center" wrapText="1"/>
    </xf>
    <xf numFmtId="0" fontId="33" fillId="0" borderId="0" xfId="0" applyFont="1" applyAlignment="1">
      <alignment horizontal="left" vertical="center"/>
    </xf>
    <xf numFmtId="164" fontId="31" fillId="0" borderId="1" xfId="0" applyNumberFormat="1" applyFont="1" applyBorder="1" applyAlignment="1">
      <alignment horizontal="right" vertical="center"/>
    </xf>
    <xf numFmtId="167" fontId="30" fillId="0" borderId="7" xfId="2" applyNumberFormat="1" applyFont="1" applyFill="1" applyBorder="1" applyAlignment="1">
      <alignment horizontal="right" vertical="center"/>
    </xf>
    <xf numFmtId="164" fontId="14" fillId="0" borderId="0" xfId="0" applyNumberFormat="1" applyFont="1" applyAlignment="1">
      <alignment horizontal="right" vertical="center"/>
    </xf>
    <xf numFmtId="164" fontId="34" fillId="0" borderId="1" xfId="0" applyNumberFormat="1" applyFont="1" applyBorder="1" applyAlignment="1">
      <alignment horizontal="right" vertical="center" wrapText="1"/>
    </xf>
    <xf numFmtId="164" fontId="7" fillId="0" borderId="0" xfId="0" applyNumberFormat="1" applyFont="1" applyAlignment="1">
      <alignment horizontal="right" vertical="center"/>
    </xf>
    <xf numFmtId="164" fontId="13" fillId="0" borderId="0" xfId="0" applyNumberFormat="1" applyFont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20" fillId="0" borderId="3" xfId="0" applyFont="1" applyBorder="1" applyAlignment="1">
      <alignment horizontal="left" vertical="center" wrapText="1"/>
    </xf>
    <xf numFmtId="165" fontId="20" fillId="0" borderId="0" xfId="0" applyNumberFormat="1" applyFont="1" applyAlignment="1">
      <alignment horizontal="right" vertical="center" wrapText="1"/>
    </xf>
    <xf numFmtId="164" fontId="20" fillId="0" borderId="0" xfId="0" applyNumberFormat="1" applyFont="1" applyAlignment="1">
      <alignment horizontal="right" vertical="center" wrapText="1"/>
    </xf>
    <xf numFmtId="0" fontId="13" fillId="0" borderId="4" xfId="0" applyFont="1" applyBorder="1" applyAlignment="1">
      <alignment horizontal="left" vertical="center" wrapText="1"/>
    </xf>
    <xf numFmtId="0" fontId="35" fillId="0" borderId="0" xfId="0" applyFont="1"/>
    <xf numFmtId="0" fontId="0" fillId="0" borderId="0" xfId="0" applyAlignment="1">
      <alignment vertical="top" wrapText="1"/>
    </xf>
    <xf numFmtId="3" fontId="0" fillId="0" borderId="0" xfId="0" applyNumberFormat="1" applyAlignment="1">
      <alignment vertical="top" wrapText="1"/>
    </xf>
    <xf numFmtId="3" fontId="22" fillId="3" borderId="0" xfId="0" applyNumberFormat="1" applyFont="1" applyFill="1" applyAlignment="1">
      <alignment horizontal="right" vertical="center" wrapText="1"/>
    </xf>
    <xf numFmtId="3" fontId="32" fillId="0" borderId="0" xfId="0" applyNumberFormat="1" applyFont="1" applyAlignment="1">
      <alignment horizontal="right" vertical="center" wrapText="1"/>
    </xf>
    <xf numFmtId="3" fontId="24" fillId="0" borderId="0" xfId="0" applyNumberFormat="1" applyFont="1" applyAlignment="1">
      <alignment horizontal="right" vertical="center" wrapText="1"/>
    </xf>
    <xf numFmtId="0" fontId="32" fillId="0" borderId="0" xfId="0" applyFont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28" fillId="0" borderId="0" xfId="0" applyFont="1"/>
    <xf numFmtId="0" fontId="36" fillId="0" borderId="0" xfId="0" applyFont="1" applyAlignment="1">
      <alignment vertical="center"/>
    </xf>
    <xf numFmtId="9" fontId="7" fillId="0" borderId="0" xfId="0" applyNumberFormat="1" applyFont="1" applyAlignment="1">
      <alignment wrapText="1"/>
    </xf>
    <xf numFmtId="0" fontId="7" fillId="0" borderId="0" xfId="0" applyFont="1" applyAlignment="1">
      <alignment vertical="top"/>
    </xf>
    <xf numFmtId="0" fontId="37" fillId="0" borderId="0" xfId="0" applyFont="1"/>
    <xf numFmtId="0" fontId="34" fillId="0" borderId="0" xfId="0" applyFont="1"/>
    <xf numFmtId="4" fontId="37" fillId="0" borderId="0" xfId="0" applyNumberFormat="1" applyFont="1"/>
    <xf numFmtId="164" fontId="37" fillId="0" borderId="0" xfId="0" applyNumberFormat="1" applyFont="1"/>
    <xf numFmtId="0" fontId="7" fillId="0" borderId="0" xfId="0" applyFont="1"/>
    <xf numFmtId="164" fontId="38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40" fillId="0" borderId="0" xfId="0" applyFont="1"/>
    <xf numFmtId="0" fontId="39" fillId="0" borderId="0" xfId="4"/>
    <xf numFmtId="0" fontId="33" fillId="0" borderId="0" xfId="0" applyFont="1"/>
    <xf numFmtId="0" fontId="41" fillId="0" borderId="0" xfId="0" applyFont="1"/>
    <xf numFmtId="0" fontId="8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3" fontId="4" fillId="0" borderId="10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1" fontId="0" fillId="0" borderId="0" xfId="0" applyNumberFormat="1"/>
    <xf numFmtId="3" fontId="8" fillId="0" borderId="10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9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0" fontId="14" fillId="0" borderId="5" xfId="0" applyFont="1" applyBorder="1" applyAlignment="1">
      <alignment horizontal="right" vertical="center"/>
    </xf>
    <xf numFmtId="165" fontId="7" fillId="0" borderId="0" xfId="0" applyNumberFormat="1" applyFont="1" applyAlignment="1">
      <alignment vertical="center"/>
    </xf>
    <xf numFmtId="10" fontId="7" fillId="0" borderId="0" xfId="0" applyNumberFormat="1" applyFont="1" applyAlignment="1">
      <alignment vertical="center"/>
    </xf>
    <xf numFmtId="165" fontId="7" fillId="0" borderId="0" xfId="2" applyNumberFormat="1" applyFont="1" applyAlignment="1">
      <alignment vertical="center"/>
    </xf>
    <xf numFmtId="165" fontId="14" fillId="0" borderId="0" xfId="0" applyNumberFormat="1" applyFont="1" applyAlignment="1">
      <alignment vertical="center"/>
    </xf>
    <xf numFmtId="10" fontId="14" fillId="0" borderId="0" xfId="0" applyNumberFormat="1" applyFont="1" applyAlignment="1">
      <alignment vertical="center"/>
    </xf>
    <xf numFmtId="165" fontId="14" fillId="0" borderId="0" xfId="2" applyNumberFormat="1" applyFont="1" applyAlignment="1">
      <alignment vertical="center"/>
    </xf>
    <xf numFmtId="165" fontId="14" fillId="0" borderId="1" xfId="0" applyNumberFormat="1" applyFont="1" applyBorder="1" applyAlignment="1">
      <alignment vertical="center"/>
    </xf>
    <xf numFmtId="0" fontId="42" fillId="0" borderId="0" xfId="0" applyFont="1" applyAlignment="1">
      <alignment vertical="center"/>
    </xf>
    <xf numFmtId="0" fontId="33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3" fontId="4" fillId="0" borderId="3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167" fontId="4" fillId="0" borderId="0" xfId="0" applyNumberFormat="1" applyFont="1" applyAlignment="1">
      <alignment vertical="center"/>
    </xf>
    <xf numFmtId="0" fontId="8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167" fontId="4" fillId="0" borderId="5" xfId="0" applyNumberFormat="1" applyFont="1" applyBorder="1" applyAlignment="1">
      <alignment vertical="center"/>
    </xf>
    <xf numFmtId="3" fontId="8" fillId="0" borderId="3" xfId="0" applyNumberFormat="1" applyFont="1" applyBorder="1" applyAlignment="1">
      <alignment vertical="center"/>
    </xf>
    <xf numFmtId="4" fontId="8" fillId="0" borderId="3" xfId="0" applyNumberFormat="1" applyFont="1" applyBorder="1" applyAlignment="1">
      <alignment vertical="center"/>
    </xf>
    <xf numFmtId="167" fontId="8" fillId="0" borderId="0" xfId="0" applyNumberFormat="1" applyFont="1" applyAlignment="1">
      <alignment vertical="center"/>
    </xf>
    <xf numFmtId="3" fontId="0" fillId="0" borderId="0" xfId="0" applyNumberFormat="1"/>
    <xf numFmtId="4" fontId="14" fillId="0" borderId="0" xfId="0" applyNumberFormat="1" applyFont="1"/>
    <xf numFmtId="0" fontId="8" fillId="0" borderId="19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4" fontId="4" fillId="0" borderId="13" xfId="0" applyNumberFormat="1" applyFont="1" applyBorder="1" applyAlignment="1">
      <alignment vertical="center"/>
    </xf>
    <xf numFmtId="4" fontId="4" fillId="0" borderId="21" xfId="0" applyNumberFormat="1" applyFont="1" applyBorder="1" applyAlignment="1">
      <alignment vertical="center"/>
    </xf>
    <xf numFmtId="4" fontId="8" fillId="0" borderId="13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49" fontId="14" fillId="0" borderId="5" xfId="0" applyNumberFormat="1" applyFont="1" applyBorder="1" applyAlignment="1">
      <alignment horizontal="left" vertical="center" wrapText="1"/>
    </xf>
    <xf numFmtId="49" fontId="14" fillId="0" borderId="5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43" fillId="0" borderId="5" xfId="0" applyFont="1" applyBorder="1" applyAlignment="1">
      <alignment horizontal="right" vertical="center"/>
    </xf>
    <xf numFmtId="0" fontId="44" fillId="0" borderId="5" xfId="0" applyFont="1" applyBorder="1" applyAlignment="1">
      <alignment horizontal="right" vertical="center"/>
    </xf>
    <xf numFmtId="4" fontId="7" fillId="0" borderId="0" xfId="0" applyNumberFormat="1" applyFont="1"/>
    <xf numFmtId="4" fontId="45" fillId="0" borderId="0" xfId="0" applyNumberFormat="1" applyFont="1"/>
    <xf numFmtId="4" fontId="46" fillId="0" borderId="0" xfId="0" applyNumberFormat="1" applyFont="1"/>
    <xf numFmtId="4" fontId="43" fillId="0" borderId="0" xfId="0" applyNumberFormat="1" applyFont="1"/>
    <xf numFmtId="4" fontId="44" fillId="0" borderId="0" xfId="0" applyNumberFormat="1" applyFont="1"/>
    <xf numFmtId="0" fontId="14" fillId="0" borderId="17" xfId="0" applyFont="1" applyBorder="1" applyAlignment="1">
      <alignment vertical="center"/>
    </xf>
    <xf numFmtId="4" fontId="14" fillId="0" borderId="16" xfId="0" applyNumberFormat="1" applyFont="1" applyBorder="1" applyAlignment="1">
      <alignment vertical="center"/>
    </xf>
    <xf numFmtId="4" fontId="43" fillId="0" borderId="16" xfId="0" applyNumberFormat="1" applyFont="1" applyBorder="1" applyAlignment="1">
      <alignment vertical="center"/>
    </xf>
    <xf numFmtId="4" fontId="44" fillId="0" borderId="16" xfId="0" applyNumberFormat="1" applyFont="1" applyBorder="1" applyAlignment="1">
      <alignment vertical="center"/>
    </xf>
    <xf numFmtId="0" fontId="42" fillId="0" borderId="0" xfId="0" applyFont="1"/>
    <xf numFmtId="165" fontId="47" fillId="0" borderId="0" xfId="0" applyNumberFormat="1" applyFont="1"/>
    <xf numFmtId="0" fontId="47" fillId="0" borderId="0" xfId="0" applyFont="1"/>
    <xf numFmtId="0" fontId="48" fillId="0" borderId="0" xfId="0" applyFont="1"/>
    <xf numFmtId="0" fontId="11" fillId="0" borderId="0" xfId="0" applyFont="1"/>
    <xf numFmtId="0" fontId="49" fillId="0" borderId="0" xfId="0" applyFont="1" applyAlignment="1">
      <alignment horizontal="center" vertical="center"/>
    </xf>
    <xf numFmtId="165" fontId="7" fillId="0" borderId="0" xfId="0" applyNumberFormat="1" applyFont="1"/>
    <xf numFmtId="0" fontId="7" fillId="0" borderId="0" xfId="0" applyFont="1" applyAlignment="1">
      <alignment vertical="center"/>
    </xf>
    <xf numFmtId="168" fontId="14" fillId="0" borderId="0" xfId="1" applyNumberFormat="1" applyFont="1" applyBorder="1" applyAlignment="1">
      <alignment vertical="center"/>
    </xf>
    <xf numFmtId="49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5" fontId="14" fillId="0" borderId="0" xfId="0" applyNumberFormat="1" applyFont="1"/>
    <xf numFmtId="0" fontId="8" fillId="0" borderId="0" xfId="0" applyFont="1"/>
    <xf numFmtId="44" fontId="0" fillId="0" borderId="0" xfId="5" applyFont="1"/>
    <xf numFmtId="0" fontId="7" fillId="0" borderId="0" xfId="0" applyFont="1" applyAlignment="1">
      <alignment vertical="center" wrapText="1"/>
    </xf>
    <xf numFmtId="168" fontId="52" fillId="0" borderId="0" xfId="1" applyNumberFormat="1" applyFont="1" applyAlignment="1">
      <alignment horizontal="center" vertical="center"/>
    </xf>
    <xf numFmtId="0" fontId="53" fillId="0" borderId="0" xfId="0" applyFont="1" applyAlignment="1">
      <alignment horizontal="left" vertical="center"/>
    </xf>
    <xf numFmtId="0" fontId="54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56" fillId="0" borderId="0" xfId="0" applyFont="1" applyAlignment="1">
      <alignment horizontal="left" vertical="center"/>
    </xf>
  </cellXfs>
  <cellStyles count="6">
    <cellStyle name="Collegamento ipertestuale" xfId="4" builtinId="8"/>
    <cellStyle name="Migliaia" xfId="1" builtinId="3"/>
    <cellStyle name="Normale" xfId="0" builtinId="0"/>
    <cellStyle name="Normale 3" xfId="3" xr:uid="{2E41DCA3-8CD4-4866-AEB9-3FE9F2003BC7}"/>
    <cellStyle name="Percentuale" xfId="2" builtinId="5"/>
    <cellStyle name="Valuta" xfId="5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87795275590553E-2"/>
          <c:y val="5.0926062091503271E-2"/>
          <c:w val="0.92287379702537187"/>
          <c:h val="0.654291338582677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431-478A-B573-A80C6F151B14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4431-478A-B573-A80C6F151B14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4-4431-478A-B573-A80C6F151B14}"/>
              </c:ext>
            </c:extLst>
          </c:dPt>
          <c:dPt>
            <c:idx val="18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4431-478A-B573-A80C6F151B1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 1.1, Gr 1.1'!$A$39:$A$58</c:f>
              <c:strCache>
                <c:ptCount val="20"/>
                <c:pt idx="0">
                  <c:v>Lombardia</c:v>
                </c:pt>
                <c:pt idx="1">
                  <c:v>Veneto</c:v>
                </c:pt>
                <c:pt idx="2">
                  <c:v>Emilia Romagna</c:v>
                </c:pt>
                <c:pt idx="3">
                  <c:v>Piemonte</c:v>
                </c:pt>
                <c:pt idx="4">
                  <c:v>Lazio</c:v>
                </c:pt>
                <c:pt idx="5">
                  <c:v>Toscana</c:v>
                </c:pt>
                <c:pt idx="6">
                  <c:v>Sicilia </c:v>
                </c:pt>
                <c:pt idx="7">
                  <c:v>Campania</c:v>
                </c:pt>
                <c:pt idx="8">
                  <c:v>Puglia</c:v>
                </c:pt>
                <c:pt idx="9">
                  <c:v>Friuli Venezia G.</c:v>
                </c:pt>
                <c:pt idx="10">
                  <c:v>Sardegna</c:v>
                </c:pt>
                <c:pt idx="11">
                  <c:v>Marche</c:v>
                </c:pt>
                <c:pt idx="12">
                  <c:v>Trentino A. Adige</c:v>
                </c:pt>
                <c:pt idx="13">
                  <c:v>Liguria</c:v>
                </c:pt>
                <c:pt idx="14">
                  <c:v>Abruzzo</c:v>
                </c:pt>
                <c:pt idx="15">
                  <c:v>Calabria</c:v>
                </c:pt>
                <c:pt idx="16">
                  <c:v>Umbria</c:v>
                </c:pt>
                <c:pt idx="17">
                  <c:v>Basilicata</c:v>
                </c:pt>
                <c:pt idx="18">
                  <c:v>Molise</c:v>
                </c:pt>
                <c:pt idx="19">
                  <c:v>Valle d'Aosta</c:v>
                </c:pt>
              </c:strCache>
            </c:strRef>
          </c:cat>
          <c:val>
            <c:numRef>
              <c:f>'Tab 1.1, Gr 1.1'!$B$39:$B$58</c:f>
              <c:numCache>
                <c:formatCode>0.0</c:formatCode>
                <c:ptCount val="20"/>
                <c:pt idx="0">
                  <c:v>21.356655831726197</c:v>
                </c:pt>
                <c:pt idx="1">
                  <c:v>9.8618790496053546</c:v>
                </c:pt>
                <c:pt idx="2">
                  <c:v>9.368678754594816</c:v>
                </c:pt>
                <c:pt idx="3">
                  <c:v>7.8149980269370536</c:v>
                </c:pt>
                <c:pt idx="4">
                  <c:v>7.3444732314582799</c:v>
                </c:pt>
                <c:pt idx="5">
                  <c:v>6.3020219477894175</c:v>
                </c:pt>
                <c:pt idx="6">
                  <c:v>6.1506556262397085</c:v>
                </c:pt>
                <c:pt idx="7">
                  <c:v>5.9300848580670786</c:v>
                </c:pt>
                <c:pt idx="8">
                  <c:v>5.8272107303212337</c:v>
                </c:pt>
                <c:pt idx="9">
                  <c:v>3.1325237340167176</c:v>
                </c:pt>
                <c:pt idx="10">
                  <c:v>2.6650092501640943</c:v>
                </c:pt>
                <c:pt idx="11">
                  <c:v>2.3170564911153271</c:v>
                </c:pt>
                <c:pt idx="12">
                  <c:v>2.3122465366691949</c:v>
                </c:pt>
                <c:pt idx="13">
                  <c:v>2.0549303341903995</c:v>
                </c:pt>
                <c:pt idx="14">
                  <c:v>2.0543086393980423</c:v>
                </c:pt>
                <c:pt idx="15">
                  <c:v>1.9781019461664662</c:v>
                </c:pt>
                <c:pt idx="16">
                  <c:v>1.7117548088092187</c:v>
                </c:pt>
                <c:pt idx="17">
                  <c:v>1.016536427061131</c:v>
                </c:pt>
                <c:pt idx="18">
                  <c:v>0.46152658137886671</c:v>
                </c:pt>
                <c:pt idx="19">
                  <c:v>0.33924903195576672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431-478A-B573-A80C6F151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710896"/>
        <c:axId val="188716384"/>
      </c:barChart>
      <c:catAx>
        <c:axId val="188710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188716384"/>
        <c:crosses val="autoZero"/>
        <c:auto val="1"/>
        <c:lblAlgn val="ctr"/>
        <c:lblOffset val="100"/>
        <c:noMultiLvlLbl val="0"/>
      </c:catAx>
      <c:valAx>
        <c:axId val="188716384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188710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gradFill>
      <a:gsLst>
        <a:gs pos="0">
          <a:schemeClr val="accent3">
            <a:lumMod val="60000"/>
            <a:lumOff val="40000"/>
          </a:schemeClr>
        </a:gs>
        <a:gs pos="100000">
          <a:schemeClr val="bg1"/>
        </a:gs>
      </a:gsLst>
      <a:lin ang="5400000" scaled="0"/>
    </a:gradFill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874673202614403E-2"/>
          <c:y val="3.444888888888889E-2"/>
          <c:w val="0.90666567297877676"/>
          <c:h val="0.797613403918388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 1.5-1.6, Graf 1.3'!$A$59</c:f>
              <c:strCache>
                <c:ptCount val="1"/>
                <c:pt idx="0">
                  <c:v>Abruzzo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4.7109207179245483E-3"/>
                  <c:y val="-3.3485538729585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D3-471C-9AAC-CB0918FF0061}"/>
                </c:ext>
              </c:extLst>
            </c:dLbl>
            <c:dLbl>
              <c:idx val="1"/>
              <c:layout>
                <c:manualLayout>
                  <c:x val="-6.2812276238993787E-3"/>
                  <c:y val="-6.13894451614634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D3-471C-9AAC-CB0918FF0061}"/>
                </c:ext>
              </c:extLst>
            </c:dLbl>
            <c:dLbl>
              <c:idx val="4"/>
              <c:layout>
                <c:manualLayout>
                  <c:x val="0"/>
                  <c:y val="-4.9388888888888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D3-471C-9AAC-CB0918FF0061}"/>
                </c:ext>
              </c:extLst>
            </c:dLbl>
            <c:dLbl>
              <c:idx val="5"/>
              <c:layout>
                <c:manualLayout>
                  <c:x val="-6.2812276238994359E-3"/>
                  <c:y val="-2.3439877110709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D3-471C-9AAC-CB0918FF0061}"/>
                </c:ext>
              </c:extLst>
            </c:dLbl>
            <c:dLbl>
              <c:idx val="9"/>
              <c:layout>
                <c:manualLayout>
                  <c:x val="0"/>
                  <c:y val="-2.8222222222222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D3-471C-9AAC-CB0918FF0061}"/>
                </c:ext>
              </c:extLst>
            </c:dLbl>
            <c:dLbl>
              <c:idx val="10"/>
              <c:layout>
                <c:manualLayout>
                  <c:x val="-1.525437939972415E-16"/>
                  <c:y val="-2.822222222222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D3-471C-9AAC-CB0918FF0061}"/>
                </c:ext>
              </c:extLst>
            </c:dLbl>
            <c:dLbl>
              <c:idx val="11"/>
              <c:layout>
                <c:manualLayout>
                  <c:x val="0"/>
                  <c:y val="-2.8222222222222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D3-471C-9AAC-CB0918FF00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rgbClr val="00B0F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1.5-1.6, Graf 1.3'!$B$49:$M$49</c:f>
              <c:strCache>
                <c:ptCount val="12"/>
                <c:pt idx="0">
                  <c:v>Fraz. organica</c:v>
                </c:pt>
                <c:pt idx="1">
                  <c:v>Carta</c:v>
                </c:pt>
                <c:pt idx="2">
                  <c:v>Vetro</c:v>
                </c:pt>
                <c:pt idx="3">
                  <c:v>Plastica</c:v>
                </c:pt>
                <c:pt idx="4">
                  <c:v>Metallo</c:v>
                </c:pt>
                <c:pt idx="5">
                  <c:v>Legno</c:v>
                </c:pt>
                <c:pt idx="6">
                  <c:v>RAEE</c:v>
                </c:pt>
                <c:pt idx="7">
                  <c:v>Ingombranti misti</c:v>
                </c:pt>
                <c:pt idx="8">
                  <c:v>Rifiuti da C&amp;D</c:v>
                </c:pt>
                <c:pt idx="9">
                  <c:v>Spazz. stradale a rec.</c:v>
                </c:pt>
                <c:pt idx="10">
                  <c:v>Tessili</c:v>
                </c:pt>
                <c:pt idx="11">
                  <c:v>Altro*</c:v>
                </c:pt>
              </c:strCache>
            </c:strRef>
          </c:cat>
          <c:val>
            <c:numRef>
              <c:f>'Tab 1.5-1.6, Graf 1.3'!$B$59:$M$59</c:f>
              <c:numCache>
                <c:formatCode>0.0</c:formatCode>
                <c:ptCount val="12"/>
                <c:pt idx="0">
                  <c:v>118.54968425533929</c:v>
                </c:pt>
                <c:pt idx="1">
                  <c:v>58.774543333096823</c:v>
                </c:pt>
                <c:pt idx="2">
                  <c:v>38.229866054886749</c:v>
                </c:pt>
                <c:pt idx="3">
                  <c:v>26.000389457833702</c:v>
                </c:pt>
                <c:pt idx="4">
                  <c:v>5.812746466103766</c:v>
                </c:pt>
                <c:pt idx="5">
                  <c:v>10.365041034980251</c:v>
                </c:pt>
                <c:pt idx="6">
                  <c:v>3.9437123057638184</c:v>
                </c:pt>
                <c:pt idx="7">
                  <c:v>14.419752765229457</c:v>
                </c:pt>
                <c:pt idx="8">
                  <c:v>3.7139195698619547</c:v>
                </c:pt>
                <c:pt idx="9">
                  <c:v>10.054172480941006</c:v>
                </c:pt>
                <c:pt idx="10">
                  <c:v>3.3551950048485137</c:v>
                </c:pt>
                <c:pt idx="11">
                  <c:v>9.1010043912553336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D3-471C-9AAC-CB0918FF0061}"/>
            </c:ext>
          </c:extLst>
        </c:ser>
        <c:ser>
          <c:idx val="1"/>
          <c:order val="1"/>
          <c:tx>
            <c:strRef>
              <c:f>'Tab 1.5-1.6, Graf 1.3'!$A$60</c:f>
              <c:strCache>
                <c:ptCount val="1"/>
                <c:pt idx="0">
                  <c:v>Italia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2.6063137960364219E-2"/>
                  <c:y val="1.79213548618101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D3-471C-9AAC-CB0918FF0061}"/>
                </c:ext>
              </c:extLst>
            </c:dLbl>
            <c:dLbl>
              <c:idx val="1"/>
              <c:layout>
                <c:manualLayout>
                  <c:x val="2.080166675402275E-3"/>
                  <c:y val="-2.8222222222222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D3-471C-9AAC-CB0918FF0061}"/>
                </c:ext>
              </c:extLst>
            </c:dLbl>
            <c:dLbl>
              <c:idx val="2"/>
              <c:layout>
                <c:manualLayout>
                  <c:x val="-3.8135948499310375E-17"/>
                  <c:y val="-5.64444444444445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D3-471C-9AAC-CB0918FF0061}"/>
                </c:ext>
              </c:extLst>
            </c:dLbl>
            <c:dLbl>
              <c:idx val="3"/>
              <c:layout>
                <c:manualLayout>
                  <c:x val="0"/>
                  <c:y val="-2.8222222222222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D3-471C-9AAC-CB0918FF0061}"/>
                </c:ext>
              </c:extLst>
            </c:dLbl>
            <c:dLbl>
              <c:idx val="6"/>
              <c:layout>
                <c:manualLayout>
                  <c:x val="0"/>
                  <c:y val="-2.8222222222222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DD3-471C-9AAC-CB0918FF0061}"/>
                </c:ext>
              </c:extLst>
            </c:dLbl>
            <c:dLbl>
              <c:idx val="7"/>
              <c:layout>
                <c:manualLayout>
                  <c:x val="0"/>
                  <c:y val="-4.2333333333333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DD3-471C-9AAC-CB0918FF0061}"/>
                </c:ext>
              </c:extLst>
            </c:dLbl>
            <c:dLbl>
              <c:idx val="8"/>
              <c:layout>
                <c:manualLayout>
                  <c:x val="-1.525437939972415E-16"/>
                  <c:y val="-1.4111111111111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DD3-471C-9AAC-CB0918FF00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rgbClr val="00B05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1.5-1.6, Graf 1.3'!$B$49:$M$49</c:f>
              <c:strCache>
                <c:ptCount val="12"/>
                <c:pt idx="0">
                  <c:v>Fraz. organica</c:v>
                </c:pt>
                <c:pt idx="1">
                  <c:v>Carta</c:v>
                </c:pt>
                <c:pt idx="2">
                  <c:v>Vetro</c:v>
                </c:pt>
                <c:pt idx="3">
                  <c:v>Plastica</c:v>
                </c:pt>
                <c:pt idx="4">
                  <c:v>Metallo</c:v>
                </c:pt>
                <c:pt idx="5">
                  <c:v>Legno</c:v>
                </c:pt>
                <c:pt idx="6">
                  <c:v>RAEE</c:v>
                </c:pt>
                <c:pt idx="7">
                  <c:v>Ingombranti misti</c:v>
                </c:pt>
                <c:pt idx="8">
                  <c:v>Rifiuti da C&amp;D</c:v>
                </c:pt>
                <c:pt idx="9">
                  <c:v>Spazz. stradale a rec.</c:v>
                </c:pt>
                <c:pt idx="10">
                  <c:v>Tessili</c:v>
                </c:pt>
                <c:pt idx="11">
                  <c:v>Altro*</c:v>
                </c:pt>
              </c:strCache>
            </c:strRef>
          </c:cat>
          <c:val>
            <c:numRef>
              <c:f>'Tab 1.5-1.6, Graf 1.3'!$B$60:$M$60</c:f>
              <c:numCache>
                <c:formatCode>0.0</c:formatCode>
                <c:ptCount val="12"/>
                <c:pt idx="0">
                  <c:v>130.09088826335864</c:v>
                </c:pt>
                <c:pt idx="1">
                  <c:v>67.039048496426773</c:v>
                </c:pt>
                <c:pt idx="2">
                  <c:v>39.004283796140911</c:v>
                </c:pt>
                <c:pt idx="3">
                  <c:v>30.326561580727603</c:v>
                </c:pt>
                <c:pt idx="4">
                  <c:v>7.1540120938653304</c:v>
                </c:pt>
                <c:pt idx="5">
                  <c:v>19.134939137268351</c:v>
                </c:pt>
                <c:pt idx="6">
                  <c:v>4.7634890192833268</c:v>
                </c:pt>
                <c:pt idx="7">
                  <c:v>17.854861365078538</c:v>
                </c:pt>
                <c:pt idx="8">
                  <c:v>7.4139063654015223</c:v>
                </c:pt>
                <c:pt idx="9">
                  <c:v>8.6125090878930912</c:v>
                </c:pt>
                <c:pt idx="10">
                  <c:v>3.0595600919310373</c:v>
                </c:pt>
                <c:pt idx="11">
                  <c:v>9.3274669127898395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DD3-471C-9AAC-CB0918FF0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576832"/>
        <c:axId val="355894016"/>
      </c:barChart>
      <c:catAx>
        <c:axId val="355576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b="0"/>
            </a:pPr>
            <a:endParaRPr lang="it-IT"/>
          </a:p>
        </c:txPr>
        <c:crossAx val="355894016"/>
        <c:crosses val="autoZero"/>
        <c:auto val="1"/>
        <c:lblAlgn val="ctr"/>
        <c:lblOffset val="400"/>
        <c:noMultiLvlLbl val="0"/>
      </c:catAx>
      <c:valAx>
        <c:axId val="3558940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it-IT" b="0"/>
                  <a:t>Kg per abitante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0"/>
            </a:pPr>
            <a:endParaRPr lang="it-IT"/>
          </a:p>
        </c:txPr>
        <c:crossAx val="355576832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80294531933508373"/>
          <c:y val="9.2208734324876057E-2"/>
          <c:w val="0.12099861111111115"/>
          <c:h val="0.22108333333333341"/>
        </c:manualLayout>
      </c:layout>
      <c:overlay val="0"/>
      <c:txPr>
        <a:bodyPr/>
        <a:lstStyle/>
        <a:p>
          <a:pPr>
            <a:defRPr b="0"/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6">
            <a:lumMod val="60000"/>
            <a:lumOff val="40000"/>
          </a:schemeClr>
        </a:gs>
        <a:gs pos="100000">
          <a:schemeClr val="bg1"/>
        </a:gs>
      </a:gsLst>
      <a:lin ang="13500000" scaled="1"/>
      <a:tileRect/>
    </a:gradFill>
    <a:ln>
      <a:noFill/>
    </a:ln>
  </c:spPr>
  <c:txPr>
    <a:bodyPr/>
    <a:lstStyle/>
    <a:p>
      <a:pPr>
        <a:defRPr sz="800" b="1" i="0" baseline="0">
          <a:latin typeface="Calibri" panose="020F0502020204030204" pitchFamily="34" charset="0"/>
        </a:defRPr>
      </a:pPr>
      <a:endParaRPr lang="it-IT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21478626651638E-2"/>
          <c:y val="7.7592500937382833E-2"/>
          <c:w val="0.93233425925925939"/>
          <c:h val="0.682577577802774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9BC-4F96-AACA-85C211F0297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9BC-4F96-AACA-85C211F0297C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9BC-4F96-AACA-85C211F0297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9BC-4F96-AACA-85C211F0297C}"/>
              </c:ext>
            </c:extLst>
          </c:dPt>
          <c:dPt>
            <c:idx val="1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C9BC-4F96-AACA-85C211F0297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9BC-4F96-AACA-85C211F0297C}"/>
              </c:ext>
            </c:extLst>
          </c:dPt>
          <c:dLbls>
            <c:dLbl>
              <c:idx val="4"/>
              <c:layout>
                <c:manualLayout>
                  <c:x val="-2.3518518518518949E-3"/>
                  <c:y val="1.12626094667996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BC-4F96-AACA-85C211F0297C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0"/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9BC-4F96-AACA-85C211F0297C}"/>
                </c:ext>
              </c:extLst>
            </c:dLbl>
            <c:dLbl>
              <c:idx val="11"/>
              <c:layout>
                <c:manualLayout>
                  <c:x val="-2.3518518518518519E-3"/>
                  <c:y val="1.12626094667996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BC-4F96-AACA-85C211F0297C}"/>
                </c:ext>
              </c:extLst>
            </c:dLbl>
            <c:dLbl>
              <c:idx val="13"/>
              <c:layout>
                <c:manualLayout>
                  <c:x val="0"/>
                  <c:y val="-1.1262609466799689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0"/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BC-4F96-AACA-85C211F0297C}"/>
                </c:ext>
              </c:extLst>
            </c:dLbl>
            <c:dLbl>
              <c:idx val="15"/>
              <c:layout>
                <c:manualLayout>
                  <c:x val="-4.7037037037037039E-3"/>
                  <c:y val="-1.12626094667996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BC-4F96-AACA-85C211F0297C}"/>
                </c:ext>
              </c:extLst>
            </c:dLbl>
            <c:dLbl>
              <c:idx val="18"/>
              <c:layout>
                <c:manualLayout>
                  <c:x val="-8.6233571723655416E-17"/>
                  <c:y val="-1.1262609466799758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0"/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BC-4F96-AACA-85C211F0297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 1.2, Gr 1.2'!$N$11:$N$30</c:f>
              <c:strCache>
                <c:ptCount val="20"/>
                <c:pt idx="0">
                  <c:v>Lombardia</c:v>
                </c:pt>
                <c:pt idx="1">
                  <c:v>Trentino-A. Adige</c:v>
                </c:pt>
                <c:pt idx="2">
                  <c:v>Piemonte</c:v>
                </c:pt>
                <c:pt idx="3">
                  <c:v>Puglia</c:v>
                </c:pt>
                <c:pt idx="4">
                  <c:v>Veneto</c:v>
                </c:pt>
                <c:pt idx="5">
                  <c:v>Toscana</c:v>
                </c:pt>
                <c:pt idx="6">
                  <c:v>Sicilia </c:v>
                </c:pt>
                <c:pt idx="7">
                  <c:v>Emilia-Romagna</c:v>
                </c:pt>
                <c:pt idx="8">
                  <c:v>Campania</c:v>
                </c:pt>
                <c:pt idx="9">
                  <c:v>Calabria</c:v>
                </c:pt>
                <c:pt idx="10">
                  <c:v>Lazio</c:v>
                </c:pt>
                <c:pt idx="11">
                  <c:v>Sardegna</c:v>
                </c:pt>
                <c:pt idx="12">
                  <c:v>Valle D'Aosta</c:v>
                </c:pt>
                <c:pt idx="13">
                  <c:v>Basilicata</c:v>
                </c:pt>
                <c:pt idx="14">
                  <c:v>Friuli-Venezia G.</c:v>
                </c:pt>
                <c:pt idx="15">
                  <c:v>Abruzzo</c:v>
                </c:pt>
                <c:pt idx="16">
                  <c:v>Umbria</c:v>
                </c:pt>
                <c:pt idx="17">
                  <c:v>Marche</c:v>
                </c:pt>
                <c:pt idx="18">
                  <c:v>Molise</c:v>
                </c:pt>
                <c:pt idx="19">
                  <c:v>Liguria</c:v>
                </c:pt>
              </c:strCache>
            </c:strRef>
          </c:cat>
          <c:val>
            <c:numRef>
              <c:f>'Tab 1.2, Gr 1.2'!$O$11:$O$30</c:f>
              <c:numCache>
                <c:formatCode>0.0</c:formatCode>
                <c:ptCount val="20"/>
                <c:pt idx="0">
                  <c:v>15.729825279571294</c:v>
                </c:pt>
                <c:pt idx="1">
                  <c:v>10.527212846324172</c:v>
                </c:pt>
                <c:pt idx="2">
                  <c:v>9.6579647582010679</c:v>
                </c:pt>
                <c:pt idx="3">
                  <c:v>9.39084159797555</c:v>
                </c:pt>
                <c:pt idx="4">
                  <c:v>7.3882738217070125</c:v>
                </c:pt>
                <c:pt idx="5">
                  <c:v>6.3409188173343516</c:v>
                </c:pt>
                <c:pt idx="6">
                  <c:v>5.3099380384422155</c:v>
                </c:pt>
                <c:pt idx="7">
                  <c:v>5.0326926297378263</c:v>
                </c:pt>
                <c:pt idx="8">
                  <c:v>4.6874941852892471</c:v>
                </c:pt>
                <c:pt idx="9">
                  <c:v>3.8065608544368565</c:v>
                </c:pt>
                <c:pt idx="10">
                  <c:v>3.5188954840630409</c:v>
                </c:pt>
                <c:pt idx="11">
                  <c:v>3.2188005879835511</c:v>
                </c:pt>
                <c:pt idx="12">
                  <c:v>2.9382059058854173</c:v>
                </c:pt>
                <c:pt idx="13">
                  <c:v>2.9292000818711275</c:v>
                </c:pt>
                <c:pt idx="14">
                  <c:v>2.8331131496194852</c:v>
                </c:pt>
                <c:pt idx="15">
                  <c:v>2.0909885938633868</c:v>
                </c:pt>
                <c:pt idx="16">
                  <c:v>1.6138287777012823</c:v>
                </c:pt>
                <c:pt idx="17">
                  <c:v>1.5056844612321605</c:v>
                </c:pt>
                <c:pt idx="18">
                  <c:v>0.88502688722252187</c:v>
                </c:pt>
                <c:pt idx="19">
                  <c:v>0.59430995664551656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9BC-4F96-AACA-85C211F02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709328"/>
        <c:axId val="188715208"/>
      </c:barChart>
      <c:catAx>
        <c:axId val="188709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188715208"/>
        <c:crosses val="autoZero"/>
        <c:auto val="1"/>
        <c:lblAlgn val="ctr"/>
        <c:lblOffset val="100"/>
        <c:noMultiLvlLbl val="0"/>
      </c:catAx>
      <c:valAx>
        <c:axId val="1887152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188709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gradFill>
      <a:gsLst>
        <a:gs pos="0">
          <a:schemeClr val="accent6">
            <a:lumMod val="40000"/>
            <a:lumOff val="60000"/>
          </a:schemeClr>
        </a:gs>
        <a:gs pos="100000">
          <a:schemeClr val="bg1"/>
        </a:gs>
      </a:gsLst>
      <a:lin ang="5400000" scaled="0"/>
    </a:gradFill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95486111111114E-2"/>
          <c:y val="5.1400554097404488E-2"/>
          <c:w val="0.87199201388888892"/>
          <c:h val="0.789121828521434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 1.3, Gr 1.3'!$Q$12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-1.5975737890613508E-16"/>
                  <c:y val="1.0088164200362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2F-48F9-9D6A-EB744D7C95D2}"/>
                </c:ext>
              </c:extLst>
            </c:dLbl>
            <c:dLbl>
              <c:idx val="5"/>
              <c:layout>
                <c:manualLayout>
                  <c:x val="-2.178534878686484E-3"/>
                  <c:y val="1.0088164200362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2F-48F9-9D6A-EB744D7C95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1.3, Gr 1.3'!$P$13:$P$18</c:f>
              <c:strCache>
                <c:ptCount val="6"/>
                <c:pt idx="0">
                  <c:v>Geotermica</c:v>
                </c:pt>
                <c:pt idx="1">
                  <c:v>Bioenergie</c:v>
                </c:pt>
                <c:pt idx="2">
                  <c:v>Eolica</c:v>
                </c:pt>
                <c:pt idx="3">
                  <c:v>Fotovoltaica</c:v>
                </c:pt>
                <c:pt idx="4">
                  <c:v>Idrica</c:v>
                </c:pt>
                <c:pt idx="5">
                  <c:v>Totale</c:v>
                </c:pt>
              </c:strCache>
            </c:strRef>
          </c:cat>
          <c:val>
            <c:numRef>
              <c:f>'Tab 1.3, Gr 1.3'!$Q$13:$Q$18</c:f>
              <c:numCache>
                <c:formatCode>#,##0</c:formatCode>
                <c:ptCount val="6"/>
                <c:pt idx="0">
                  <c:v>0</c:v>
                </c:pt>
                <c:pt idx="1">
                  <c:v>37</c:v>
                </c:pt>
                <c:pt idx="2">
                  <c:v>210.2</c:v>
                </c:pt>
                <c:pt idx="3">
                  <c:v>0.9</c:v>
                </c:pt>
                <c:pt idx="4">
                  <c:v>1877.5</c:v>
                </c:pt>
                <c:pt idx="5">
                  <c:v>2125.6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2F-48F9-9D6A-EB744D7C95D2}"/>
            </c:ext>
          </c:extLst>
        </c:ser>
        <c:ser>
          <c:idx val="2"/>
          <c:order val="1"/>
          <c:tx>
            <c:strRef>
              <c:f>'Tab 1.3, Gr 1.3'!$S$12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5"/>
              <c:layout>
                <c:manualLayout>
                  <c:x val="2.1826499948870994E-3"/>
                  <c:y val="0.136190216704887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2F-48F9-9D6A-EB744D7C95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1.3, Gr 1.3'!$P$13:$P$18</c:f>
              <c:strCache>
                <c:ptCount val="6"/>
                <c:pt idx="0">
                  <c:v>Geotermica</c:v>
                </c:pt>
                <c:pt idx="1">
                  <c:v>Bioenergie</c:v>
                </c:pt>
                <c:pt idx="2">
                  <c:v>Eolica</c:v>
                </c:pt>
                <c:pt idx="3">
                  <c:v>Fotovoltaica</c:v>
                </c:pt>
                <c:pt idx="4">
                  <c:v>Idrica</c:v>
                </c:pt>
                <c:pt idx="5">
                  <c:v>Totale</c:v>
                </c:pt>
              </c:strCache>
            </c:strRef>
          </c:cat>
          <c:val>
            <c:numRef>
              <c:f>'Tab 1.3, Gr 1.3'!$S$13:$S$18</c:f>
              <c:numCache>
                <c:formatCode>#,##0</c:formatCode>
                <c:ptCount val="6"/>
                <c:pt idx="0">
                  <c:v>0</c:v>
                </c:pt>
                <c:pt idx="1">
                  <c:v>170.2</c:v>
                </c:pt>
                <c:pt idx="2">
                  <c:v>410.2</c:v>
                </c:pt>
                <c:pt idx="3">
                  <c:v>945.5</c:v>
                </c:pt>
                <c:pt idx="4">
                  <c:v>1165.5999999999999</c:v>
                </c:pt>
                <c:pt idx="5">
                  <c:v>2691.6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2F-48F9-9D6A-EB744D7C95D2}"/>
            </c:ext>
          </c:extLst>
        </c:ser>
        <c:ser>
          <c:idx val="3"/>
          <c:order val="2"/>
          <c:tx>
            <c:strRef>
              <c:f>'Tab 1.3, Gr 1.3'!$T$12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dLbl>
              <c:idx val="5"/>
              <c:layout>
                <c:manualLayout>
                  <c:x val="-1.6005915060808775E-16"/>
                  <c:y val="0.171498791406155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2F-48F9-9D6A-EB744D7C95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1.3, Gr 1.3'!$P$13:$P$18</c:f>
              <c:strCache>
                <c:ptCount val="6"/>
                <c:pt idx="0">
                  <c:v>Geotermica</c:v>
                </c:pt>
                <c:pt idx="1">
                  <c:v>Bioenergie</c:v>
                </c:pt>
                <c:pt idx="2">
                  <c:v>Eolica</c:v>
                </c:pt>
                <c:pt idx="3">
                  <c:v>Fotovoltaica</c:v>
                </c:pt>
                <c:pt idx="4">
                  <c:v>Idrica</c:v>
                </c:pt>
                <c:pt idx="5">
                  <c:v>Totale</c:v>
                </c:pt>
              </c:strCache>
            </c:strRef>
          </c:cat>
          <c:val>
            <c:numRef>
              <c:f>'Tab 1.3, Gr 1.3'!$T$13:$T$18</c:f>
              <c:numCache>
                <c:formatCode>#,##0</c:formatCode>
                <c:ptCount val="6"/>
                <c:pt idx="0">
                  <c:v>0</c:v>
                </c:pt>
                <c:pt idx="1">
                  <c:v>80.099999999999994</c:v>
                </c:pt>
                <c:pt idx="2">
                  <c:v>439.3</c:v>
                </c:pt>
                <c:pt idx="3">
                  <c:v>986.1</c:v>
                </c:pt>
                <c:pt idx="4">
                  <c:v>1110.4000000000001</c:v>
                </c:pt>
                <c:pt idx="5">
                  <c:v>2615.9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2F-48F9-9D6A-EB744D7C95D2}"/>
            </c:ext>
          </c:extLst>
        </c:ser>
        <c:ser>
          <c:idx val="1"/>
          <c:order val="3"/>
          <c:tx>
            <c:strRef>
              <c:f>'Tab 1.3, Gr 1.3'!$U$12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dLbl>
              <c:idx val="5"/>
              <c:layout>
                <c:manualLayout>
                  <c:x val="-1.5975737890613508E-16"/>
                  <c:y val="0.105925724103801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2F-48F9-9D6A-EB744D7C95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'Tab 1.3, Gr 1.3'!$U$13:$U$18</c:f>
              <c:numCache>
                <c:formatCode>_-* #,##0.0_-;\-* #,##0.0_-;_-* "-"??_-;_-@_-</c:formatCode>
                <c:ptCount val="6"/>
                <c:pt idx="0" formatCode="#,##0.0">
                  <c:v>0</c:v>
                </c:pt>
                <c:pt idx="1">
                  <c:v>83.9</c:v>
                </c:pt>
                <c:pt idx="2">
                  <c:v>416</c:v>
                </c:pt>
                <c:pt idx="3">
                  <c:v>1223.3</c:v>
                </c:pt>
                <c:pt idx="4">
                  <c:v>1086.0999999999999</c:v>
                </c:pt>
                <c:pt idx="5">
                  <c:v>2809.2999999999997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A2F-48F9-9D6A-EB744D7C9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714032"/>
        <c:axId val="188715992"/>
      </c:barChart>
      <c:catAx>
        <c:axId val="188714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188715992"/>
        <c:crosses val="autoZero"/>
        <c:auto val="1"/>
        <c:lblAlgn val="ctr"/>
        <c:lblOffset val="100"/>
        <c:noMultiLvlLbl val="0"/>
      </c:catAx>
      <c:valAx>
        <c:axId val="1887159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Gwh</a:t>
                </a:r>
              </a:p>
            </c:rich>
          </c:tx>
          <c:layout>
            <c:manualLayout>
              <c:xMode val="edge"/>
              <c:yMode val="edge"/>
              <c:x val="0"/>
              <c:y val="0.399871242509780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18871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016263534791202"/>
          <c:y val="0.92150097585115909"/>
          <c:w val="0.7343750160817043"/>
          <c:h val="7.849902414884094E-2"/>
        </c:manualLayout>
      </c:layout>
      <c:overlay val="0"/>
      <c:txPr>
        <a:bodyPr/>
        <a:lstStyle/>
        <a:p>
          <a:pPr>
            <a:defRPr sz="800">
              <a:solidFill>
                <a:sysClr val="windowText" lastClr="000000"/>
              </a:solidFill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A9D1A2"/>
        </a:gs>
        <a:gs pos="100000">
          <a:schemeClr val="bg1"/>
        </a:gs>
      </a:gsLst>
      <a:lin ang="5400000" scaled="1"/>
      <a:tileRect/>
    </a:gradFill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000"/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3889763779527561E-2"/>
          <c:y val="0.12212817147856518"/>
          <c:w val="0.52623797025371832"/>
          <c:h val="0.87706328375619713"/>
        </c:manualLayout>
      </c:layout>
      <c:pieChart>
        <c:varyColors val="1"/>
        <c:ser>
          <c:idx val="0"/>
          <c:order val="0"/>
          <c:tx>
            <c:strRef>
              <c:f>'Tab 1.4, Gr 1.4'!$A$26</c:f>
              <c:strCache>
                <c:ptCount val="1"/>
                <c:pt idx="0">
                  <c:v>Abruzzo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6159-49AF-8B99-98E11E25D929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159-49AF-8B99-98E11E25D929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5-6159-49AF-8B99-98E11E25D929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7-6159-49AF-8B99-98E11E25D929}"/>
              </c:ext>
            </c:extLst>
          </c:dPt>
          <c:dLbls>
            <c:dLbl>
              <c:idx val="0"/>
              <c:layout>
                <c:manualLayout>
                  <c:x val="-0.196127341953863"/>
                  <c:y val="9.004066719353931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59-49AF-8B99-98E11E25D929}"/>
                </c:ext>
              </c:extLst>
            </c:dLbl>
            <c:dLbl>
              <c:idx val="1"/>
              <c:layout>
                <c:manualLayout>
                  <c:x val="0.12336542832181106"/>
                  <c:y val="-0.1915123998190548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59-49AF-8B99-98E11E25D92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'Tab 1.4, Gr 1.4'!$B$25:$E$25</c:f>
              <c:strCache>
                <c:ptCount val="4"/>
                <c:pt idx="0">
                  <c:v>Industria</c:v>
                </c:pt>
                <c:pt idx="1">
                  <c:v>Terziario*</c:v>
                </c:pt>
                <c:pt idx="2">
                  <c:v>Domestico</c:v>
                </c:pt>
                <c:pt idx="3">
                  <c:v>Agricoltura</c:v>
                </c:pt>
              </c:strCache>
            </c:strRef>
          </c:cat>
          <c:val>
            <c:numRef>
              <c:f>'Tab 1.4, Gr 1.4'!$B$26:$E$26</c:f>
              <c:numCache>
                <c:formatCode>0.0%</c:formatCode>
                <c:ptCount val="4"/>
                <c:pt idx="0">
                  <c:v>0.46511786230959062</c:v>
                </c:pt>
                <c:pt idx="1">
                  <c:v>0.29565143392051746</c:v>
                </c:pt>
                <c:pt idx="2">
                  <c:v>0.21199897881031399</c:v>
                </c:pt>
                <c:pt idx="3">
                  <c:v>2.7231724959577909E-2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159-49AF-8B99-98E11E25D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282346651113057"/>
          <c:y val="0.24980305519364035"/>
          <c:w val="0.29940556041605915"/>
          <c:h val="0.60343662078211446"/>
        </c:manualLayout>
      </c:layout>
      <c:overlay val="0"/>
      <c:txPr>
        <a:bodyPr/>
        <a:lstStyle/>
        <a:p>
          <a:pPr rtl="0">
            <a:defRPr sz="800"/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Italia</a:t>
            </a:r>
          </a:p>
        </c:rich>
      </c:tx>
      <c:layout>
        <c:manualLayout>
          <c:xMode val="edge"/>
          <c:yMode val="edge"/>
          <c:x val="0.50054162584515649"/>
          <c:y val="7.41762279715035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588194444444435E-2"/>
          <c:y val="0.12303792972142327"/>
          <c:w val="0.54579160525918791"/>
          <c:h val="0.84945658799571955"/>
        </c:manualLayout>
      </c:layout>
      <c:pieChart>
        <c:varyColors val="1"/>
        <c:ser>
          <c:idx val="0"/>
          <c:order val="0"/>
          <c:tx>
            <c:strRef>
              <c:f>'Tab 1.4, Gr 1.4'!$A$27</c:f>
              <c:strCache>
                <c:ptCount val="1"/>
                <c:pt idx="0">
                  <c:v>Italia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0726-4214-B76B-00F163C765E2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726-4214-B76B-00F163C765E2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5-0726-4214-B76B-00F163C765E2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7-0726-4214-B76B-00F163C765E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'Tab 1.4, Gr 1.4'!$B$25:$E$25</c:f>
              <c:strCache>
                <c:ptCount val="4"/>
                <c:pt idx="0">
                  <c:v>Industria</c:v>
                </c:pt>
                <c:pt idx="1">
                  <c:v>Terziario*</c:v>
                </c:pt>
                <c:pt idx="2">
                  <c:v>Domestico</c:v>
                </c:pt>
                <c:pt idx="3">
                  <c:v>Agricoltura</c:v>
                </c:pt>
              </c:strCache>
            </c:strRef>
          </c:cat>
          <c:val>
            <c:numRef>
              <c:f>'Tab 1.4, Gr 1.4'!$B$27:$E$27</c:f>
              <c:numCache>
                <c:formatCode>0.0%</c:formatCode>
                <c:ptCount val="4"/>
                <c:pt idx="0">
                  <c:v>0.44186649108266352</c:v>
                </c:pt>
                <c:pt idx="1">
                  <c:v>0.31124335126443542</c:v>
                </c:pt>
                <c:pt idx="2">
                  <c:v>0.22440948934516278</c:v>
                </c:pt>
                <c:pt idx="3">
                  <c:v>2.2480668307738177E-2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26-4214-B76B-00F163C76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42734908136482935"/>
          <c:y val="0"/>
        </c:manualLayout>
      </c:layout>
      <c:overlay val="0"/>
      <c:txPr>
        <a:bodyPr/>
        <a:lstStyle/>
        <a:p>
          <a:pPr>
            <a:defRPr sz="1000"/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1478141481103728"/>
          <c:y val="0.10441825396825399"/>
          <c:w val="0.86751093613298336"/>
          <c:h val="0.71676173203930282"/>
        </c:manualLayout>
      </c:layout>
      <c:lineChart>
        <c:grouping val="standard"/>
        <c:varyColors val="0"/>
        <c:ser>
          <c:idx val="0"/>
          <c:order val="0"/>
          <c:tx>
            <c:strRef>
              <c:f>'Gr 1.5'!$B$11</c:f>
              <c:strCache>
                <c:ptCount val="1"/>
                <c:pt idx="0">
                  <c:v>Industria</c:v>
                </c:pt>
              </c:strCache>
            </c:strRef>
          </c:tx>
          <c:spPr>
            <a:ln w="19050">
              <a:solidFill>
                <a:srgbClr val="F79646">
                  <a:lumMod val="75000"/>
                </a:srgb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4940201288637969E-2"/>
                  <c:y val="-7.7083766055649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8E-4DB4-A6C1-7D5756FDA55A}"/>
                </c:ext>
              </c:extLst>
            </c:dLbl>
            <c:dLbl>
              <c:idx val="1"/>
              <c:layout>
                <c:manualLayout>
                  <c:x val="-5.0833979328165371E-2"/>
                  <c:y val="-5.17349206349206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8E-4DB4-A6C1-7D5756FDA55A}"/>
                </c:ext>
              </c:extLst>
            </c:dLbl>
            <c:dLbl>
              <c:idx val="2"/>
              <c:layout>
                <c:manualLayout>
                  <c:x val="-7.4688630490956073E-2"/>
                  <c:y val="7.156666666666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8E-4DB4-A6C1-7D5756FDA55A}"/>
                </c:ext>
              </c:extLst>
            </c:dLbl>
            <c:dLbl>
              <c:idx val="3"/>
              <c:layout>
                <c:manualLayout>
                  <c:x val="-6.6495727443073041E-2"/>
                  <c:y val="6.70012714134883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8E-4DB4-A6C1-7D5756FDA55A}"/>
                </c:ext>
              </c:extLst>
            </c:dLbl>
            <c:dLbl>
              <c:idx val="4"/>
              <c:layout>
                <c:manualLayout>
                  <c:x val="-6.6472943756931316E-2"/>
                  <c:y val="-7.92683506818390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8E-4DB4-A6C1-7D5756FDA55A}"/>
                </c:ext>
              </c:extLst>
            </c:dLbl>
            <c:dLbl>
              <c:idx val="5"/>
              <c:layout>
                <c:manualLayout>
                  <c:x val="-6.6472943756931469E-2"/>
                  <c:y val="5.03333893473939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8E-4DB4-A6C1-7D5756FDA55A}"/>
                </c:ext>
              </c:extLst>
            </c:dLbl>
            <c:dLbl>
              <c:idx val="6"/>
              <c:layout>
                <c:manualLayout>
                  <c:x val="-8.9031976744186045E-2"/>
                  <c:y val="-5.0419841269841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8E-4DB4-A6C1-7D5756FDA55A}"/>
                </c:ext>
              </c:extLst>
            </c:dLbl>
            <c:dLbl>
              <c:idx val="7"/>
              <c:layout>
                <c:manualLayout>
                  <c:x val="-8.0799350680819268E-2"/>
                  <c:y val="-6.01293650793650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799728744280502E-2"/>
                      <c:h val="0.14882222222222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98E-4DB4-A6C1-7D5756FDA55A}"/>
                </c:ext>
              </c:extLst>
            </c:dLbl>
            <c:dLbl>
              <c:idx val="8"/>
              <c:layout>
                <c:manualLayout>
                  <c:x val="-6.0994666352576589E-2"/>
                  <c:y val="-6.7796825396825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8E-4DB4-A6C1-7D5756FDA55A}"/>
                </c:ext>
              </c:extLst>
            </c:dLbl>
            <c:dLbl>
              <c:idx val="10"/>
              <c:layout>
                <c:manualLayout>
                  <c:x val="-4.0758964003417544E-3"/>
                  <c:y val="0.110873015873015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98E-4DB4-A6C1-7D5756FDA55A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 1.5'!$A$19:$A$29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 1.5'!$B$19:$B$29</c:f>
              <c:numCache>
                <c:formatCode>#,##0</c:formatCode>
                <c:ptCount val="11"/>
                <c:pt idx="0">
                  <c:v>2613.4</c:v>
                </c:pt>
                <c:pt idx="1">
                  <c:v>2439.8000000000002</c:v>
                </c:pt>
                <c:pt idx="2">
                  <c:v>2435</c:v>
                </c:pt>
                <c:pt idx="3">
                  <c:v>2431.3000000000002</c:v>
                </c:pt>
                <c:pt idx="4">
                  <c:v>2489.4</c:v>
                </c:pt>
                <c:pt idx="5">
                  <c:v>2582.4</c:v>
                </c:pt>
                <c:pt idx="6">
                  <c:v>2685.4</c:v>
                </c:pt>
                <c:pt idx="7">
                  <c:v>2808.2</c:v>
                </c:pt>
                <c:pt idx="8">
                  <c:v>2950.3</c:v>
                </c:pt>
                <c:pt idx="9">
                  <c:v>2788.7</c:v>
                </c:pt>
                <c:pt idx="10">
                  <c:v>2732.8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98E-4DB4-A6C1-7D5756FDA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711680"/>
        <c:axId val="188712072"/>
      </c:lineChart>
      <c:catAx>
        <c:axId val="1887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it-IT"/>
          </a:p>
        </c:txPr>
        <c:crossAx val="188712072"/>
        <c:crosses val="autoZero"/>
        <c:auto val="1"/>
        <c:lblAlgn val="ctr"/>
        <c:lblOffset val="100"/>
        <c:noMultiLvlLbl val="0"/>
      </c:catAx>
      <c:valAx>
        <c:axId val="188712072"/>
        <c:scaling>
          <c:orientation val="minMax"/>
          <c:min val="15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188711680"/>
        <c:crosses val="autoZero"/>
        <c:crossBetween val="between"/>
        <c:majorUnit val="500"/>
        <c:minorUnit val="4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276189831884451"/>
          <c:y val="9.7359040208517007E-3"/>
        </c:manualLayout>
      </c:layout>
      <c:overlay val="0"/>
      <c:txPr>
        <a:bodyPr/>
        <a:lstStyle/>
        <a:p>
          <a:pPr>
            <a:defRPr sz="1000"/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2606327160493827"/>
          <c:y val="0.12679750086243241"/>
          <c:w val="0.83081944444444444"/>
          <c:h val="0.65809191613323625"/>
        </c:manualLayout>
      </c:layout>
      <c:lineChart>
        <c:grouping val="standard"/>
        <c:varyColors val="0"/>
        <c:ser>
          <c:idx val="0"/>
          <c:order val="0"/>
          <c:tx>
            <c:strRef>
              <c:f>'Gr 1.5'!$C$11</c:f>
              <c:strCache>
                <c:ptCount val="1"/>
                <c:pt idx="0">
                  <c:v>Terziario*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0402205953438768E-2"/>
                  <c:y val="4.0317460317460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67-4C9E-99F3-3627ACF67CB2}"/>
                </c:ext>
              </c:extLst>
            </c:dLbl>
            <c:dLbl>
              <c:idx val="1"/>
              <c:layout>
                <c:manualLayout>
                  <c:x val="-7.0383116919103816E-2"/>
                  <c:y val="-6.0476190476190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67-4C9E-99F3-3627ACF67CB2}"/>
                </c:ext>
              </c:extLst>
            </c:dLbl>
            <c:dLbl>
              <c:idx val="2"/>
              <c:layout>
                <c:manualLayout>
                  <c:x val="-6.6492032791266406E-2"/>
                  <c:y val="6.0476190476190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67-4C9E-99F3-3627ACF67CB2}"/>
                </c:ext>
              </c:extLst>
            </c:dLbl>
            <c:dLbl>
              <c:idx val="3"/>
              <c:layout>
                <c:manualLayout>
                  <c:x val="-6.650157730843384E-2"/>
                  <c:y val="-7.0555555555555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67-4C9E-99F3-3627ACF67CB2}"/>
                </c:ext>
              </c:extLst>
            </c:dLbl>
            <c:dLbl>
              <c:idx val="4"/>
              <c:layout>
                <c:manualLayout>
                  <c:x val="-6.6472943756931316E-2"/>
                  <c:y val="7.0555555555555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67-4C9E-99F3-3627ACF67CB2}"/>
                </c:ext>
              </c:extLst>
            </c:dLbl>
            <c:dLbl>
              <c:idx val="5"/>
              <c:layout>
                <c:manualLayout>
                  <c:x val="-7.0383116919103747E-2"/>
                  <c:y val="-6.0476190476190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67-4C9E-99F3-3627ACF67CB2}"/>
                </c:ext>
              </c:extLst>
            </c:dLbl>
            <c:dLbl>
              <c:idx val="6"/>
              <c:layout>
                <c:manualLayout>
                  <c:x val="-7.1767818503388689E-2"/>
                  <c:y val="-3.8401587301587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67-4C9E-99F3-3627ACF67CB2}"/>
                </c:ext>
              </c:extLst>
            </c:dLbl>
            <c:dLbl>
              <c:idx val="7"/>
              <c:layout>
                <c:manualLayout>
                  <c:x val="-7.3169235019991549E-2"/>
                  <c:y val="-7.0707142857142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67-4C9E-99F3-3627ACF67CB2}"/>
                </c:ext>
              </c:extLst>
            </c:dLbl>
            <c:dLbl>
              <c:idx val="8"/>
              <c:layout>
                <c:manualLayout>
                  <c:x val="-6.9364013281650344E-2"/>
                  <c:y val="-7.0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67-4C9E-99F3-3627ACF67CB2}"/>
                </c:ext>
              </c:extLst>
            </c:dLbl>
            <c:dLbl>
              <c:idx val="9"/>
              <c:layout>
                <c:manualLayout>
                  <c:x val="-8.1604721507825429E-3"/>
                  <c:y val="-9.0714285714285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67-4C9E-99F3-3627ACF67CB2}"/>
                </c:ext>
              </c:extLst>
            </c:dLbl>
            <c:dLbl>
              <c:idx val="10"/>
              <c:layout>
                <c:manualLayout>
                  <c:x val="-1.4411524462099035E-16"/>
                  <c:y val="6.06060606060605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67-4C9E-99F3-3627ACF67CB2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 1.5'!$A$19:$A$29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 1.5'!$C$19:$C$29</c:f>
              <c:numCache>
                <c:formatCode>#,##0</c:formatCode>
                <c:ptCount val="11"/>
                <c:pt idx="0">
                  <c:v>2201.5</c:v>
                </c:pt>
                <c:pt idx="1">
                  <c:v>2182.6999999999998</c:v>
                </c:pt>
                <c:pt idx="2">
                  <c:v>2287.5</c:v>
                </c:pt>
                <c:pt idx="3">
                  <c:v>2266.8000000000002</c:v>
                </c:pt>
                <c:pt idx="4">
                  <c:v>2294</c:v>
                </c:pt>
                <c:pt idx="5">
                  <c:v>2312.5</c:v>
                </c:pt>
                <c:pt idx="6">
                  <c:v>2054.6999999999998</c:v>
                </c:pt>
                <c:pt idx="7">
                  <c:v>1618.7</c:v>
                </c:pt>
                <c:pt idx="8">
                  <c:v>1820.5</c:v>
                </c:pt>
                <c:pt idx="9">
                  <c:v>1876.9</c:v>
                </c:pt>
                <c:pt idx="10">
                  <c:v>1830.5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E67-4C9E-99F3-3627ACF67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714816"/>
        <c:axId val="188713640"/>
      </c:lineChart>
      <c:catAx>
        <c:axId val="18871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it-IT"/>
          </a:p>
        </c:txPr>
        <c:crossAx val="188713640"/>
        <c:crosses val="autoZero"/>
        <c:auto val="1"/>
        <c:lblAlgn val="ctr"/>
        <c:lblOffset val="100"/>
        <c:noMultiLvlLbl val="0"/>
      </c:catAx>
      <c:valAx>
        <c:axId val="188713640"/>
        <c:scaling>
          <c:orientation val="minMax"/>
          <c:max val="2600"/>
          <c:min val="15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188714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9679198966408269"/>
          <c:y val="3.0238095238095238E-2"/>
        </c:manualLayout>
      </c:layout>
      <c:overlay val="0"/>
      <c:txPr>
        <a:bodyPr/>
        <a:lstStyle/>
        <a:p>
          <a:pPr>
            <a:defRPr sz="1000"/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832683998278292"/>
          <c:y val="9.5294444444444432E-2"/>
          <c:w val="0.81436118872237739"/>
          <c:h val="0.66710000000000003"/>
        </c:manualLayout>
      </c:layout>
      <c:lineChart>
        <c:grouping val="standard"/>
        <c:varyColors val="0"/>
        <c:ser>
          <c:idx val="0"/>
          <c:order val="0"/>
          <c:tx>
            <c:strRef>
              <c:f>'Gr 1.5'!$D$11</c:f>
              <c:strCache>
                <c:ptCount val="1"/>
                <c:pt idx="0">
                  <c:v>Domestico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2816040694787537E-2"/>
                  <c:y val="-9.184086481050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15-4179-8BDD-B3CF2FADC729}"/>
                </c:ext>
              </c:extLst>
            </c:dLbl>
            <c:dLbl>
              <c:idx val="1"/>
              <c:layout>
                <c:manualLayout>
                  <c:x val="-7.487726098191215E-2"/>
                  <c:y val="6.2687301587301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15-4179-8BDD-B3CF2FADC729}"/>
                </c:ext>
              </c:extLst>
            </c:dLbl>
            <c:dLbl>
              <c:idx val="2"/>
              <c:layout>
                <c:manualLayout>
                  <c:x val="-6.6559886433151055E-2"/>
                  <c:y val="0.1007939999581002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15-4179-8BDD-B3CF2FADC729}"/>
                </c:ext>
              </c:extLst>
            </c:dLbl>
            <c:dLbl>
              <c:idx val="3"/>
              <c:layout>
                <c:manualLayout>
                  <c:x val="-5.0701620849229807E-2"/>
                  <c:y val="0.13103136195085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15-4179-8BDD-B3CF2FADC729}"/>
                </c:ext>
              </c:extLst>
            </c:dLbl>
            <c:dLbl>
              <c:idx val="4"/>
              <c:layout>
                <c:manualLayout>
                  <c:x val="-7.4293281653746851E-2"/>
                  <c:y val="-9.0714285714285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15-4179-8BDD-B3CF2FADC729}"/>
                </c:ext>
              </c:extLst>
            </c:dLbl>
            <c:dLbl>
              <c:idx val="5"/>
              <c:layout>
                <c:manualLayout>
                  <c:x val="-6.6472943756931469E-2"/>
                  <c:y val="6.0476190476190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15-4179-8BDD-B3CF2FADC729}"/>
                </c:ext>
              </c:extLst>
            </c:dLbl>
            <c:dLbl>
              <c:idx val="6"/>
              <c:layout>
                <c:manualLayout>
                  <c:x val="-5.8652454780361754E-2"/>
                  <c:y val="-7.0555555555555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15-4179-8BDD-B3CF2FADC729}"/>
                </c:ext>
              </c:extLst>
            </c:dLbl>
            <c:dLbl>
              <c:idx val="7"/>
              <c:layout>
                <c:manualLayout>
                  <c:x val="-3.5383397932816536E-2"/>
                  <c:y val="6.0476190476190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15-4179-8BDD-B3CF2FADC729}"/>
                </c:ext>
              </c:extLst>
            </c:dLbl>
            <c:dLbl>
              <c:idx val="8"/>
              <c:layout>
                <c:manualLayout>
                  <c:x val="-4.1020671834626826E-3"/>
                  <c:y val="-8.0526984126984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815-4179-8BDD-B3CF2FADC729}"/>
                </c:ext>
              </c:extLst>
            </c:dLbl>
            <c:dLbl>
              <c:idx val="11"/>
              <c:layout>
                <c:manualLayout>
                  <c:x val="-1.4411524462099035E-16"/>
                  <c:y val="-8.0808080808080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15-4179-8BDD-B3CF2FADC729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 1.5'!$A$18:$A$29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'Gr 1.5'!$D$18:$D$29</c:f>
              <c:numCache>
                <c:formatCode>#,##0</c:formatCode>
                <c:ptCount val="12"/>
                <c:pt idx="0">
                  <c:v>1402.2</c:v>
                </c:pt>
                <c:pt idx="1">
                  <c:v>1336.7</c:v>
                </c:pt>
                <c:pt idx="2">
                  <c:v>1286.4000000000001</c:v>
                </c:pt>
                <c:pt idx="3">
                  <c:v>1320.8999999999999</c:v>
                </c:pt>
                <c:pt idx="4">
                  <c:v>1286.5999999999999</c:v>
                </c:pt>
                <c:pt idx="5">
                  <c:v>1304.8</c:v>
                </c:pt>
                <c:pt idx="6">
                  <c:v>1294.2</c:v>
                </c:pt>
                <c:pt idx="7">
                  <c:v>1318.1</c:v>
                </c:pt>
                <c:pt idx="8">
                  <c:v>1317.7</c:v>
                </c:pt>
                <c:pt idx="9">
                  <c:v>1337.1</c:v>
                </c:pt>
                <c:pt idx="10">
                  <c:v>1258.3</c:v>
                </c:pt>
                <c:pt idx="11">
                  <c:v>1245.5999999999999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815-4179-8BDD-B3CF2FADC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712856"/>
        <c:axId val="190535808"/>
      </c:lineChart>
      <c:catAx>
        <c:axId val="188712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it-IT"/>
          </a:p>
        </c:txPr>
        <c:crossAx val="190535808"/>
        <c:crosses val="autoZero"/>
        <c:auto val="1"/>
        <c:lblAlgn val="ctr"/>
        <c:lblOffset val="100"/>
        <c:noMultiLvlLbl val="0"/>
      </c:catAx>
      <c:valAx>
        <c:axId val="1905358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188712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216729395498885"/>
          <c:y val="2.0895890749043643E-2"/>
        </c:manualLayout>
      </c:layout>
      <c:overlay val="0"/>
      <c:txPr>
        <a:bodyPr/>
        <a:lstStyle/>
        <a:p>
          <a:pPr>
            <a:defRPr sz="1000"/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225061728395061"/>
          <c:y val="0.12215569780367204"/>
          <c:w val="0.85463209876543211"/>
          <c:h val="0.66273218597876504"/>
        </c:manualLayout>
      </c:layout>
      <c:lineChart>
        <c:grouping val="standard"/>
        <c:varyColors val="0"/>
        <c:ser>
          <c:idx val="0"/>
          <c:order val="0"/>
          <c:tx>
            <c:strRef>
              <c:f>'Gr 1.5'!$E$11</c:f>
              <c:strCache>
                <c:ptCount val="1"/>
                <c:pt idx="0">
                  <c:v>Agricoltura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3011904783896771E-2"/>
                  <c:y val="0.10079365079365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CA-45D2-9AB7-5689E52671EA}"/>
                </c:ext>
              </c:extLst>
            </c:dLbl>
            <c:dLbl>
              <c:idx val="1"/>
              <c:layout>
                <c:manualLayout>
                  <c:x val="-5.0832251108241598E-2"/>
                  <c:y val="9.0714285714285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CA-45D2-9AB7-5689E52671EA}"/>
                </c:ext>
              </c:extLst>
            </c:dLbl>
            <c:dLbl>
              <c:idx val="2"/>
              <c:layout>
                <c:manualLayout>
                  <c:x val="-4.6922077946069167E-2"/>
                  <c:y val="9.0714285714285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CA-45D2-9AB7-5689E52671EA}"/>
                </c:ext>
              </c:extLst>
            </c:dLbl>
            <c:dLbl>
              <c:idx val="3"/>
              <c:layout>
                <c:manualLayout>
                  <c:x val="-5.0832251108241668E-2"/>
                  <c:y val="9.0714285714285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CA-45D2-9AB7-5689E52671EA}"/>
                </c:ext>
              </c:extLst>
            </c:dLbl>
            <c:dLbl>
              <c:idx val="4"/>
              <c:layout>
                <c:manualLayout>
                  <c:x val="-4.6922077946069236E-2"/>
                  <c:y val="0.1108730158730158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CA-45D2-9AB7-5689E52671EA}"/>
                </c:ext>
              </c:extLst>
            </c:dLbl>
            <c:dLbl>
              <c:idx val="5"/>
              <c:layout>
                <c:manualLayout>
                  <c:x val="-5.0832251108241598E-2"/>
                  <c:y val="0.10079365079365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CA-45D2-9AB7-5689E52671EA}"/>
                </c:ext>
              </c:extLst>
            </c:dLbl>
            <c:dLbl>
              <c:idx val="6"/>
              <c:layout>
                <c:manualLayout>
                  <c:x val="-5.0832251108241744E-2"/>
                  <c:y val="0.1209523809523808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CA-45D2-9AB7-5689E52671EA}"/>
                </c:ext>
              </c:extLst>
            </c:dLbl>
            <c:dLbl>
              <c:idx val="7"/>
              <c:layout>
                <c:manualLayout>
                  <c:x val="-5.0832251108241598E-2"/>
                  <c:y val="0.1108730158730158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CA-45D2-9AB7-5689E52671EA}"/>
                </c:ext>
              </c:extLst>
            </c:dLbl>
            <c:dLbl>
              <c:idx val="8"/>
              <c:layout>
                <c:manualLayout>
                  <c:x val="-7.7524485432432885E-2"/>
                  <c:y val="6.0476190476190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CA-45D2-9AB7-5689E52671EA}"/>
                </c:ext>
              </c:extLst>
            </c:dLbl>
            <c:dLbl>
              <c:idx val="9"/>
              <c:layout>
                <c:manualLayout>
                  <c:x val="-6.1203541130867949E-2"/>
                  <c:y val="6.0476190476190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CA-45D2-9AB7-5689E52671EA}"/>
                </c:ext>
              </c:extLst>
            </c:dLbl>
            <c:dLbl>
              <c:idx val="10"/>
              <c:layout>
                <c:manualLayout>
                  <c:x val="-4.4882596829303165E-2"/>
                  <c:y val="7.0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CA-45D2-9AB7-5689E52671E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 1.5'!$A$18:$A$29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'Gr 1.5'!$E$18:$E$29</c:f>
              <c:numCache>
                <c:formatCode>#,##0</c:formatCode>
                <c:ptCount val="12"/>
                <c:pt idx="0">
                  <c:v>92.1</c:v>
                </c:pt>
                <c:pt idx="1">
                  <c:v>88.5</c:v>
                </c:pt>
                <c:pt idx="2">
                  <c:v>85.6</c:v>
                </c:pt>
                <c:pt idx="3">
                  <c:v>91</c:v>
                </c:pt>
                <c:pt idx="4">
                  <c:v>87.4</c:v>
                </c:pt>
                <c:pt idx="5">
                  <c:v>96</c:v>
                </c:pt>
                <c:pt idx="6">
                  <c:v>94.1</c:v>
                </c:pt>
                <c:pt idx="7">
                  <c:v>103.6</c:v>
                </c:pt>
                <c:pt idx="8">
                  <c:v>136.80000000000001</c:v>
                </c:pt>
                <c:pt idx="9">
                  <c:v>161.80000000000001</c:v>
                </c:pt>
                <c:pt idx="10">
                  <c:v>165.7</c:v>
                </c:pt>
                <c:pt idx="1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8CA-45D2-9AB7-5689E5267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535024"/>
        <c:axId val="190539728"/>
      </c:lineChart>
      <c:catAx>
        <c:axId val="19053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it-IT"/>
          </a:p>
        </c:txPr>
        <c:crossAx val="190539728"/>
        <c:crosses val="autoZero"/>
        <c:auto val="1"/>
        <c:lblAlgn val="ctr"/>
        <c:lblOffset val="100"/>
        <c:noMultiLvlLbl val="0"/>
      </c:catAx>
      <c:valAx>
        <c:axId val="190539728"/>
        <c:scaling>
          <c:orientation val="minMax"/>
          <c:min val="6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190535024"/>
        <c:crosses val="autoZero"/>
        <c:crossBetween val="between"/>
        <c:majorUnit val="2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</xdr:colOff>
      <xdr:row>38</xdr:row>
      <xdr:rowOff>57150</xdr:rowOff>
    </xdr:from>
    <xdr:to>
      <xdr:col>12</xdr:col>
      <xdr:colOff>585854</xdr:colOff>
      <xdr:row>51</xdr:row>
      <xdr:rowOff>100650</xdr:rowOff>
    </xdr:to>
    <xdr:graphicFrame macro="">
      <xdr:nvGraphicFramePr>
        <xdr:cNvPr id="2" name="Grafico 2">
          <a:extLst>
            <a:ext uri="{FF2B5EF4-FFF2-40B4-BE49-F238E27FC236}">
              <a16:creationId xmlns:a16="http://schemas.microsoft.com/office/drawing/2014/main" id="{54B791BA-F45E-436F-B754-8613BCD4A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28573</xdr:colOff>
      <xdr:row>9</xdr:row>
      <xdr:rowOff>0</xdr:rowOff>
    </xdr:from>
    <xdr:to>
      <xdr:col>25</xdr:col>
      <xdr:colOff>315362</xdr:colOff>
      <xdr:row>24</xdr:row>
      <xdr:rowOff>99923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652D540-B0AB-4BAF-A62E-CEC13C6B9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890376</xdr:colOff>
      <xdr:row>23</xdr:row>
      <xdr:rowOff>126079</xdr:rowOff>
    </xdr:from>
    <xdr:to>
      <xdr:col>23</xdr:col>
      <xdr:colOff>195357</xdr:colOff>
      <xdr:row>36</xdr:row>
      <xdr:rowOff>167381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7CB46E9-26D3-41E0-85D5-59C02369C9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50984</xdr:colOff>
      <xdr:row>9</xdr:row>
      <xdr:rowOff>13634</xdr:rowOff>
    </xdr:from>
    <xdr:to>
      <xdr:col>18</xdr:col>
      <xdr:colOff>548534</xdr:colOff>
      <xdr:row>17</xdr:row>
      <xdr:rowOff>109634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F8D2218-F454-47AC-9045-18C3AE522308}"/>
            </a:ext>
          </a:extLst>
        </xdr:cNvPr>
        <xdr:cNvGrpSpPr/>
      </xdr:nvGrpSpPr>
      <xdr:grpSpPr>
        <a:xfrm>
          <a:off x="8441267" y="1786112"/>
          <a:ext cx="4870767" cy="1620000"/>
          <a:chOff x="9667093" y="9165917"/>
          <a:chExt cx="4870767" cy="1620000"/>
        </a:xfrm>
      </xdr:grpSpPr>
      <xdr:graphicFrame macro="">
        <xdr:nvGraphicFramePr>
          <xdr:cNvPr id="3" name="Grafico 2">
            <a:extLst>
              <a:ext uri="{FF2B5EF4-FFF2-40B4-BE49-F238E27FC236}">
                <a16:creationId xmlns:a16="http://schemas.microsoft.com/office/drawing/2014/main" id="{5406DB68-7EE1-ECDE-B139-864821D0EB68}"/>
              </a:ext>
            </a:extLst>
          </xdr:cNvPr>
          <xdr:cNvGraphicFramePr>
            <a:graphicFrameLocks/>
          </xdr:cNvGraphicFramePr>
        </xdr:nvGraphicFramePr>
        <xdr:xfrm>
          <a:off x="9667093" y="9165917"/>
          <a:ext cx="2433810" cy="16017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23AA938C-0D30-F118-A710-FE593D005098}"/>
              </a:ext>
            </a:extLst>
          </xdr:cNvPr>
          <xdr:cNvGraphicFramePr>
            <a:graphicFrameLocks/>
          </xdr:cNvGraphicFramePr>
        </xdr:nvGraphicFramePr>
        <xdr:xfrm>
          <a:off x="12104050" y="9178423"/>
          <a:ext cx="2433810" cy="16074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9</xdr:row>
      <xdr:rowOff>9525</xdr:rowOff>
    </xdr:from>
    <xdr:to>
      <xdr:col>14</xdr:col>
      <xdr:colOff>38475</xdr:colOff>
      <xdr:row>15</xdr:row>
      <xdr:rowOff>126525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C894ED2-82BA-4FF2-89C3-45E06D42D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3175</xdr:colOff>
      <xdr:row>16</xdr:row>
      <xdr:rowOff>60325</xdr:rowOff>
    </xdr:from>
    <xdr:to>
      <xdr:col>14</xdr:col>
      <xdr:colOff>51175</xdr:colOff>
      <xdr:row>22</xdr:row>
      <xdr:rowOff>177325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80D6B2D-96BD-42BE-B170-A47D6F2931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593725</xdr:colOff>
      <xdr:row>23</xdr:row>
      <xdr:rowOff>127000</xdr:rowOff>
    </xdr:from>
    <xdr:to>
      <xdr:col>14</xdr:col>
      <xdr:colOff>32125</xdr:colOff>
      <xdr:row>30</xdr:row>
      <xdr:rowOff>53500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9F7E4FD-29D2-42ED-BC39-9522F0BCF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85724</xdr:colOff>
      <xdr:row>32</xdr:row>
      <xdr:rowOff>85725</xdr:rowOff>
    </xdr:from>
    <xdr:to>
      <xdr:col>14</xdr:col>
      <xdr:colOff>133724</xdr:colOff>
      <xdr:row>39</xdr:row>
      <xdr:rowOff>12225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4C6B652-E3F2-44DE-88EB-408C9C9AF7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259772</xdr:colOff>
      <xdr:row>64</xdr:row>
      <xdr:rowOff>173181</xdr:rowOff>
    </xdr:from>
    <xdr:to>
      <xdr:col>8</xdr:col>
      <xdr:colOff>477797</xdr:colOff>
      <xdr:row>75</xdr:row>
      <xdr:rowOff>21681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7729B35-9C61-492D-A9F7-AF1E6F15F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catasto-rifiuti.isprambiente.it/index.php?pg=menuprodru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catasto-rifiuti.isprambiente.it/index.php?pg=menuprod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BD256-7FC5-400D-8F6D-69F8F30201ED}">
  <sheetPr>
    <tabColor rgb="FF92D050"/>
  </sheetPr>
  <dimension ref="A1:U59"/>
  <sheetViews>
    <sheetView zoomScaleNormal="100" workbookViewId="0">
      <selection sqref="A1:A5"/>
    </sheetView>
  </sheetViews>
  <sheetFormatPr defaultRowHeight="15" x14ac:dyDescent="0.25"/>
  <cols>
    <col min="1" max="1" width="14.42578125" bestFit="1" customWidth="1"/>
    <col min="5" max="5" width="10.5703125" customWidth="1"/>
    <col min="9" max="11" width="10.28515625" customWidth="1"/>
    <col min="12" max="12" width="15.5703125" customWidth="1"/>
    <col min="13" max="13" width="17.140625" customWidth="1"/>
    <col min="14" max="14" width="13.5703125" customWidth="1"/>
    <col min="15" max="15" width="8.28515625" customWidth="1"/>
    <col min="16" max="16" width="10" customWidth="1"/>
    <col min="17" max="17" width="13" customWidth="1"/>
    <col min="20" max="20" width="14.42578125" bestFit="1" customWidth="1"/>
    <col min="24" max="24" width="15.28515625" customWidth="1"/>
    <col min="26" max="26" width="9.5703125" bestFit="1" customWidth="1"/>
  </cols>
  <sheetData>
    <row r="1" spans="1:21" ht="18" x14ac:dyDescent="0.25">
      <c r="A1" s="218" t="s">
        <v>124</v>
      </c>
    </row>
    <row r="3" spans="1:21" ht="15.75" x14ac:dyDescent="0.25">
      <c r="A3" s="219" t="s">
        <v>125</v>
      </c>
    </row>
    <row r="4" spans="1:21" x14ac:dyDescent="0.25">
      <c r="A4" s="98"/>
    </row>
    <row r="5" spans="1:21" x14ac:dyDescent="0.25">
      <c r="A5" s="199" t="s">
        <v>71</v>
      </c>
    </row>
    <row r="6" spans="1:21" x14ac:dyDescent="0.25">
      <c r="A6" s="30"/>
    </row>
    <row r="7" spans="1:21" x14ac:dyDescent="0.25">
      <c r="A7" s="29"/>
    </row>
    <row r="8" spans="1:21" x14ac:dyDescent="0.25">
      <c r="A8" s="221" t="s">
        <v>32</v>
      </c>
      <c r="B8" s="221"/>
      <c r="C8" s="221"/>
      <c r="D8" s="221"/>
      <c r="E8" s="221"/>
      <c r="F8" s="221"/>
      <c r="G8" s="221"/>
      <c r="H8" s="221"/>
    </row>
    <row r="9" spans="1:21" x14ac:dyDescent="0.25">
      <c r="A9" s="28"/>
      <c r="B9" s="27"/>
      <c r="C9" s="27"/>
      <c r="D9" s="26"/>
      <c r="E9" s="26"/>
      <c r="F9" s="27"/>
      <c r="G9" s="27"/>
      <c r="H9" s="26"/>
      <c r="I9" s="26"/>
      <c r="J9" s="26"/>
      <c r="L9" s="1"/>
      <c r="M9" s="1"/>
      <c r="N9" s="1"/>
      <c r="P9" s="25"/>
    </row>
    <row r="10" spans="1:21" x14ac:dyDescent="0.25">
      <c r="A10" s="222" t="s">
        <v>31</v>
      </c>
      <c r="B10" s="224">
        <v>2022</v>
      </c>
      <c r="C10" s="225"/>
      <c r="D10" s="225"/>
      <c r="E10" s="225"/>
      <c r="F10" s="224">
        <v>2023</v>
      </c>
      <c r="G10" s="225"/>
      <c r="H10" s="225"/>
      <c r="I10" s="225"/>
      <c r="J10" s="24"/>
      <c r="R10" s="1"/>
    </row>
    <row r="11" spans="1:21" ht="79.5" thickBot="1" x14ac:dyDescent="0.3">
      <c r="A11" s="223"/>
      <c r="B11" s="22" t="s">
        <v>30</v>
      </c>
      <c r="C11" s="21" t="s">
        <v>29</v>
      </c>
      <c r="D11" s="21" t="s">
        <v>28</v>
      </c>
      <c r="E11" s="20" t="s">
        <v>27</v>
      </c>
      <c r="F11" s="21" t="s">
        <v>30</v>
      </c>
      <c r="G11" s="21" t="s">
        <v>29</v>
      </c>
      <c r="H11" s="21" t="s">
        <v>28</v>
      </c>
      <c r="I11" s="20" t="s">
        <v>27</v>
      </c>
      <c r="J11" s="19"/>
      <c r="K11" s="18"/>
      <c r="M11" s="127" t="s">
        <v>72</v>
      </c>
      <c r="N11" s="17"/>
      <c r="P11" s="16"/>
    </row>
    <row r="12" spans="1:21" x14ac:dyDescent="0.25">
      <c r="A12" s="13" t="s">
        <v>16</v>
      </c>
      <c r="B12" s="4">
        <v>24826.7</v>
      </c>
      <c r="C12" s="4">
        <v>24825.1</v>
      </c>
      <c r="D12" s="4">
        <f t="shared" ref="D12:D32" si="0">C12-B12</f>
        <v>-1.6000000000021828</v>
      </c>
      <c r="E12" s="4">
        <f t="shared" ref="E12:E32" si="1">D12*100/B12</f>
        <v>-6.4446744835285506E-3</v>
      </c>
      <c r="F12" s="4">
        <v>23883.9</v>
      </c>
      <c r="G12" s="4">
        <v>24748</v>
      </c>
      <c r="H12" s="4">
        <f t="shared" ref="H12:H32" si="2">G12-F12</f>
        <v>864.09999999999854</v>
      </c>
      <c r="I12" s="4">
        <f t="shared" ref="I12:I32" si="3">H12*100/F12</f>
        <v>3.6179183466686702</v>
      </c>
      <c r="J12" s="9">
        <f t="shared" ref="J12:J32" si="4">G12/F12*100</f>
        <v>103.61791834666867</v>
      </c>
      <c r="K12" s="7"/>
      <c r="L12" s="8" t="s">
        <v>16</v>
      </c>
      <c r="M12" s="5">
        <f t="shared" ref="M12:M32" si="5">F12/F$32*100</f>
        <v>7.8149980269370536</v>
      </c>
      <c r="N12" s="7"/>
      <c r="O12" s="12"/>
      <c r="P12" s="5"/>
      <c r="Q12" s="5"/>
      <c r="R12" s="4"/>
      <c r="S12" s="4"/>
      <c r="T12" s="4"/>
      <c r="U12" s="4"/>
    </row>
    <row r="13" spans="1:21" x14ac:dyDescent="0.25">
      <c r="A13" s="13" t="s">
        <v>0</v>
      </c>
      <c r="B13" s="4">
        <v>1118.5999999999999</v>
      </c>
      <c r="C13" s="4">
        <v>2471.4</v>
      </c>
      <c r="D13" s="4">
        <f t="shared" si="0"/>
        <v>1352.8000000000002</v>
      </c>
      <c r="E13" s="4">
        <f t="shared" si="1"/>
        <v>120.9368853924549</v>
      </c>
      <c r="F13" s="4">
        <v>1036.8</v>
      </c>
      <c r="G13" s="4">
        <v>3177.3</v>
      </c>
      <c r="H13" s="4">
        <f t="shared" si="2"/>
        <v>2140.5</v>
      </c>
      <c r="I13" s="4">
        <f t="shared" si="3"/>
        <v>206.4525462962963</v>
      </c>
      <c r="J13" s="9">
        <f t="shared" si="4"/>
        <v>306.4525462962963</v>
      </c>
      <c r="K13" s="7"/>
      <c r="L13" s="8" t="s">
        <v>0</v>
      </c>
      <c r="M13" s="5">
        <f t="shared" si="5"/>
        <v>0.33924903195576672</v>
      </c>
      <c r="N13" s="7"/>
      <c r="O13" s="12"/>
      <c r="P13" s="5"/>
      <c r="Q13" s="5"/>
      <c r="R13" s="4"/>
      <c r="S13" s="4"/>
      <c r="T13" s="4"/>
      <c r="U13" s="4"/>
    </row>
    <row r="14" spans="1:21" x14ac:dyDescent="0.25">
      <c r="A14" s="13" t="s">
        <v>6</v>
      </c>
      <c r="B14" s="4">
        <v>6406.3</v>
      </c>
      <c r="C14" s="4">
        <v>3645.5</v>
      </c>
      <c r="D14" s="4">
        <f t="shared" si="0"/>
        <v>-2760.8</v>
      </c>
      <c r="E14" s="4">
        <f t="shared" si="1"/>
        <v>-43.095078282315846</v>
      </c>
      <c r="F14" s="4">
        <v>6280.2</v>
      </c>
      <c r="G14" s="4">
        <v>1849.8</v>
      </c>
      <c r="H14" s="4">
        <f t="shared" si="2"/>
        <v>-4430.3999999999996</v>
      </c>
      <c r="I14" s="4">
        <f t="shared" si="3"/>
        <v>-70.545524027897187</v>
      </c>
      <c r="J14" s="9">
        <f t="shared" si="4"/>
        <v>29.454475972102799</v>
      </c>
      <c r="K14" s="7"/>
      <c r="L14" s="8" t="s">
        <v>6</v>
      </c>
      <c r="M14" s="5">
        <f t="shared" si="5"/>
        <v>2.0549303341903995</v>
      </c>
      <c r="N14" s="7"/>
      <c r="O14" s="12"/>
      <c r="P14" s="5"/>
      <c r="Q14" s="5"/>
      <c r="R14" s="4"/>
      <c r="S14" s="4"/>
      <c r="T14" s="4"/>
      <c r="U14" s="4"/>
    </row>
    <row r="15" spans="1:21" x14ac:dyDescent="0.25">
      <c r="A15" s="13" t="s">
        <v>19</v>
      </c>
      <c r="B15" s="4">
        <v>67001.8</v>
      </c>
      <c r="C15" s="4">
        <v>48061.8</v>
      </c>
      <c r="D15" s="4">
        <f t="shared" si="0"/>
        <v>-18940</v>
      </c>
      <c r="E15" s="4">
        <f t="shared" si="1"/>
        <v>-28.267897280371571</v>
      </c>
      <c r="F15" s="4">
        <v>65269.4</v>
      </c>
      <c r="G15" s="4">
        <v>45275.8</v>
      </c>
      <c r="H15" s="4">
        <f t="shared" si="2"/>
        <v>-19993.599999999999</v>
      </c>
      <c r="I15" s="4">
        <f t="shared" si="3"/>
        <v>-30.632424995480267</v>
      </c>
      <c r="J15" s="9">
        <f t="shared" si="4"/>
        <v>69.367575004519736</v>
      </c>
      <c r="K15" s="7"/>
      <c r="L15" s="8" t="s">
        <v>19</v>
      </c>
      <c r="M15" s="5">
        <f t="shared" si="5"/>
        <v>21.356655831726197</v>
      </c>
      <c r="N15" s="7"/>
      <c r="O15" s="12"/>
      <c r="P15" s="5"/>
      <c r="Q15" s="5"/>
      <c r="R15" s="4"/>
      <c r="S15" s="4"/>
      <c r="T15" s="4"/>
      <c r="U15" s="4"/>
    </row>
    <row r="16" spans="1:21" x14ac:dyDescent="0.25">
      <c r="A16" s="13" t="s">
        <v>26</v>
      </c>
      <c r="B16" s="4">
        <v>7060</v>
      </c>
      <c r="C16" s="4">
        <v>8036.4</v>
      </c>
      <c r="D16" s="4">
        <f t="shared" si="0"/>
        <v>976.39999999999964</v>
      </c>
      <c r="E16" s="4">
        <f t="shared" si="1"/>
        <v>13.830028328611894</v>
      </c>
      <c r="F16" s="4">
        <v>7066.6</v>
      </c>
      <c r="G16" s="4">
        <v>11244.3</v>
      </c>
      <c r="H16" s="4">
        <f t="shared" si="2"/>
        <v>4177.6999999999989</v>
      </c>
      <c r="I16" s="4">
        <f t="shared" si="3"/>
        <v>59.118953952395756</v>
      </c>
      <c r="J16" s="9">
        <f t="shared" si="4"/>
        <v>159.11895395239577</v>
      </c>
      <c r="K16" s="7"/>
      <c r="L16" s="8" t="s">
        <v>25</v>
      </c>
      <c r="M16" s="5">
        <f>F16/F$32*100</f>
        <v>2.3122465366691949</v>
      </c>
      <c r="N16" s="7"/>
      <c r="O16" s="12"/>
      <c r="P16" s="5"/>
      <c r="Q16" s="5"/>
      <c r="R16" s="4"/>
      <c r="S16" s="4"/>
      <c r="T16" s="4"/>
      <c r="U16" s="4"/>
    </row>
    <row r="17" spans="1:21" x14ac:dyDescent="0.25">
      <c r="A17" s="13" t="s">
        <v>18</v>
      </c>
      <c r="B17" s="4">
        <v>31430.9</v>
      </c>
      <c r="C17" s="4">
        <v>14602.3</v>
      </c>
      <c r="D17" s="4">
        <f t="shared" si="0"/>
        <v>-16828.600000000002</v>
      </c>
      <c r="E17" s="4">
        <f t="shared" si="1"/>
        <v>-53.541578510319468</v>
      </c>
      <c r="F17" s="4">
        <v>30139.5</v>
      </c>
      <c r="G17" s="4">
        <v>14342.1</v>
      </c>
      <c r="H17" s="4">
        <f t="shared" si="2"/>
        <v>-15797.4</v>
      </c>
      <c r="I17" s="4">
        <f t="shared" si="3"/>
        <v>-52.414273627631516</v>
      </c>
      <c r="J17" s="9">
        <f t="shared" si="4"/>
        <v>47.585726372368484</v>
      </c>
      <c r="K17" s="7"/>
      <c r="L17" s="8" t="s">
        <v>18</v>
      </c>
      <c r="M17" s="5">
        <f t="shared" si="5"/>
        <v>9.8618790496053546</v>
      </c>
      <c r="N17" s="7"/>
      <c r="O17" s="12"/>
      <c r="P17" s="5"/>
      <c r="Q17" s="5"/>
      <c r="R17" s="4"/>
      <c r="S17" s="4"/>
      <c r="T17" s="4"/>
      <c r="U17" s="4"/>
    </row>
    <row r="18" spans="1:21" x14ac:dyDescent="0.25">
      <c r="A18" s="13" t="s">
        <v>24</v>
      </c>
      <c r="B18" s="4">
        <v>9980.7000000000007</v>
      </c>
      <c r="C18" s="4">
        <v>8708.9</v>
      </c>
      <c r="D18" s="4">
        <f t="shared" si="0"/>
        <v>-1271.8000000000011</v>
      </c>
      <c r="E18" s="4">
        <f t="shared" si="1"/>
        <v>-12.74259320488544</v>
      </c>
      <c r="F18" s="4">
        <v>9573.5</v>
      </c>
      <c r="G18" s="4">
        <v>7271.1</v>
      </c>
      <c r="H18" s="4">
        <f t="shared" si="2"/>
        <v>-2302.3999999999996</v>
      </c>
      <c r="I18" s="4">
        <f t="shared" si="3"/>
        <v>-24.049720582858932</v>
      </c>
      <c r="J18" s="9">
        <f t="shared" si="4"/>
        <v>75.950279417141076</v>
      </c>
      <c r="K18" s="7"/>
      <c r="L18" s="8" t="s">
        <v>23</v>
      </c>
      <c r="M18" s="5">
        <f t="shared" si="5"/>
        <v>3.1325237340167176</v>
      </c>
      <c r="N18" s="7"/>
      <c r="O18" s="12"/>
      <c r="P18" s="5"/>
      <c r="Q18" s="5"/>
      <c r="R18" s="4"/>
      <c r="S18" s="4"/>
      <c r="T18" s="4"/>
      <c r="U18" s="4"/>
    </row>
    <row r="19" spans="1:21" x14ac:dyDescent="0.25">
      <c r="A19" s="13" t="s">
        <v>22</v>
      </c>
      <c r="B19" s="4">
        <v>29422.799999999999</v>
      </c>
      <c r="C19" s="4">
        <v>25086.6</v>
      </c>
      <c r="D19" s="4">
        <f t="shared" si="0"/>
        <v>-4336.2000000000007</v>
      </c>
      <c r="E19" s="4">
        <f t="shared" si="1"/>
        <v>-14.73755047106326</v>
      </c>
      <c r="F19" s="4">
        <v>28632.2</v>
      </c>
      <c r="G19" s="4">
        <v>22562.3</v>
      </c>
      <c r="H19" s="4">
        <f t="shared" si="2"/>
        <v>-6069.9000000000015</v>
      </c>
      <c r="I19" s="4">
        <f t="shared" si="3"/>
        <v>-21.199558538987578</v>
      </c>
      <c r="J19" s="9">
        <f t="shared" si="4"/>
        <v>78.800441461012426</v>
      </c>
      <c r="K19" s="7"/>
      <c r="L19" s="8" t="s">
        <v>17</v>
      </c>
      <c r="M19" s="5">
        <f t="shared" si="5"/>
        <v>9.368678754594816</v>
      </c>
      <c r="N19" s="7"/>
      <c r="O19" s="12"/>
      <c r="P19" s="5"/>
      <c r="Q19" s="5"/>
      <c r="R19" s="4"/>
      <c r="S19" s="4"/>
      <c r="T19" s="4"/>
      <c r="U19" s="4"/>
    </row>
    <row r="20" spans="1:21" x14ac:dyDescent="0.25">
      <c r="A20" s="13" t="s">
        <v>14</v>
      </c>
      <c r="B20" s="4">
        <v>19778</v>
      </c>
      <c r="C20" s="4">
        <v>15363.3</v>
      </c>
      <c r="D20" s="4">
        <f t="shared" si="0"/>
        <v>-4414.7000000000007</v>
      </c>
      <c r="E20" s="4">
        <f t="shared" si="1"/>
        <v>-22.321266053190417</v>
      </c>
      <c r="F20" s="4">
        <v>19260</v>
      </c>
      <c r="G20" s="4">
        <v>15163.1</v>
      </c>
      <c r="H20" s="4">
        <f t="shared" si="2"/>
        <v>-4096.8999999999996</v>
      </c>
      <c r="I20" s="4">
        <f t="shared" si="3"/>
        <v>-21.27154724818276</v>
      </c>
      <c r="J20" s="9">
        <f t="shared" si="4"/>
        <v>78.72845275181723</v>
      </c>
      <c r="K20" s="7"/>
      <c r="L20" s="8" t="s">
        <v>14</v>
      </c>
      <c r="M20" s="5">
        <f t="shared" si="5"/>
        <v>6.3020219477894175</v>
      </c>
      <c r="N20" s="7"/>
      <c r="O20" s="12"/>
      <c r="P20" s="5"/>
      <c r="Q20" s="5"/>
      <c r="R20" s="4"/>
      <c r="S20" s="4"/>
      <c r="T20" s="4"/>
      <c r="U20" s="4"/>
    </row>
    <row r="21" spans="1:21" x14ac:dyDescent="0.25">
      <c r="A21" s="13" t="s">
        <v>3</v>
      </c>
      <c r="B21" s="4">
        <v>5464.2</v>
      </c>
      <c r="C21" s="4">
        <v>2632</v>
      </c>
      <c r="D21" s="4">
        <f t="shared" si="0"/>
        <v>-2832.2</v>
      </c>
      <c r="E21" s="4">
        <f t="shared" si="1"/>
        <v>-51.83192416090187</v>
      </c>
      <c r="F21" s="4">
        <v>5231.3999999999996</v>
      </c>
      <c r="G21" s="4">
        <v>2909.6</v>
      </c>
      <c r="H21" s="4">
        <f t="shared" si="2"/>
        <v>-2321.7999999999997</v>
      </c>
      <c r="I21" s="4">
        <f t="shared" si="3"/>
        <v>-44.382000993997778</v>
      </c>
      <c r="J21" s="9">
        <f t="shared" si="4"/>
        <v>55.617999006002215</v>
      </c>
      <c r="K21" s="7"/>
      <c r="L21" s="8" t="s">
        <v>3</v>
      </c>
      <c r="M21" s="5">
        <f t="shared" si="5"/>
        <v>1.7117548088092187</v>
      </c>
      <c r="N21" s="7"/>
      <c r="O21" s="12"/>
      <c r="P21" s="5"/>
      <c r="Q21" s="5"/>
      <c r="R21" s="4"/>
      <c r="S21" s="4"/>
      <c r="T21" s="4"/>
      <c r="U21" s="4"/>
    </row>
    <row r="22" spans="1:21" x14ac:dyDescent="0.25">
      <c r="A22" s="13" t="s">
        <v>8</v>
      </c>
      <c r="B22" s="4">
        <v>7394.8</v>
      </c>
      <c r="C22" s="4">
        <v>2281</v>
      </c>
      <c r="D22" s="4">
        <f t="shared" si="0"/>
        <v>-5113.8</v>
      </c>
      <c r="E22" s="4">
        <f t="shared" si="1"/>
        <v>-69.154000108184121</v>
      </c>
      <c r="F22" s="4">
        <v>7081.3</v>
      </c>
      <c r="G22" s="4">
        <v>2456.3000000000002</v>
      </c>
      <c r="H22" s="4">
        <f t="shared" si="2"/>
        <v>-4625</v>
      </c>
      <c r="I22" s="4">
        <f t="shared" si="3"/>
        <v>-65.312866281614959</v>
      </c>
      <c r="J22" s="9">
        <f t="shared" si="4"/>
        <v>34.687133718385041</v>
      </c>
      <c r="K22" s="7"/>
      <c r="L22" s="8" t="s">
        <v>8</v>
      </c>
      <c r="M22" s="5">
        <f t="shared" si="5"/>
        <v>2.3170564911153271</v>
      </c>
      <c r="N22" s="7"/>
      <c r="O22" s="12"/>
      <c r="P22" s="5"/>
      <c r="Q22" s="5"/>
      <c r="R22" s="4"/>
      <c r="S22" s="4"/>
      <c r="T22" s="4"/>
      <c r="U22" s="4"/>
    </row>
    <row r="23" spans="1:21" x14ac:dyDescent="0.25">
      <c r="A23" s="13" t="s">
        <v>15</v>
      </c>
      <c r="B23" s="4">
        <v>23002.5</v>
      </c>
      <c r="C23" s="4">
        <v>13643.2</v>
      </c>
      <c r="D23" s="4">
        <f t="shared" si="0"/>
        <v>-9359.2999999999993</v>
      </c>
      <c r="E23" s="4">
        <f t="shared" si="1"/>
        <v>-40.688186066731873</v>
      </c>
      <c r="F23" s="4">
        <v>22445.9</v>
      </c>
      <c r="G23" s="4">
        <v>10125</v>
      </c>
      <c r="H23" s="4">
        <f t="shared" si="2"/>
        <v>-12320.900000000001</v>
      </c>
      <c r="I23" s="4">
        <f t="shared" si="3"/>
        <v>-54.891539212061005</v>
      </c>
      <c r="J23" s="9">
        <f t="shared" si="4"/>
        <v>45.108460787938995</v>
      </c>
      <c r="K23" s="7"/>
      <c r="L23" s="8" t="s">
        <v>15</v>
      </c>
      <c r="M23" s="5">
        <f t="shared" si="5"/>
        <v>7.3444732314582799</v>
      </c>
      <c r="N23" s="7"/>
      <c r="O23" s="12"/>
      <c r="P23" s="5"/>
      <c r="Q23" s="5"/>
      <c r="R23" s="4"/>
      <c r="S23" s="4"/>
      <c r="T23" s="4"/>
      <c r="U23" s="4"/>
    </row>
    <row r="24" spans="1:21" x14ac:dyDescent="0.25">
      <c r="A24" s="15" t="s">
        <v>5</v>
      </c>
      <c r="B24" s="14">
        <v>6509.3</v>
      </c>
      <c r="C24" s="14">
        <v>5409.3</v>
      </c>
      <c r="D24" s="14">
        <f t="shared" si="0"/>
        <v>-1100</v>
      </c>
      <c r="E24" s="14">
        <f t="shared" si="1"/>
        <v>-16.898898499070562</v>
      </c>
      <c r="F24" s="14">
        <v>6278.3</v>
      </c>
      <c r="G24" s="14">
        <v>5145.6000000000004</v>
      </c>
      <c r="H24" s="4">
        <f t="shared" si="2"/>
        <v>-1132.6999999999998</v>
      </c>
      <c r="I24" s="4">
        <f t="shared" si="3"/>
        <v>-18.041508051542611</v>
      </c>
      <c r="J24" s="9">
        <f t="shared" si="4"/>
        <v>81.958491948457393</v>
      </c>
      <c r="K24" s="7"/>
      <c r="L24" s="8" t="s">
        <v>5</v>
      </c>
      <c r="M24" s="5">
        <f t="shared" si="5"/>
        <v>2.0543086393980423</v>
      </c>
      <c r="N24" s="7"/>
      <c r="O24" s="6"/>
      <c r="P24" s="5"/>
      <c r="Q24" s="5"/>
      <c r="R24" s="14"/>
      <c r="S24" s="14"/>
      <c r="T24" s="14"/>
      <c r="U24" s="14"/>
    </row>
    <row r="25" spans="1:21" x14ac:dyDescent="0.25">
      <c r="A25" s="13" t="s">
        <v>1</v>
      </c>
      <c r="B25" s="4">
        <v>1428.5</v>
      </c>
      <c r="C25" s="4">
        <v>2416.1</v>
      </c>
      <c r="D25" s="4">
        <f t="shared" si="0"/>
        <v>987.59999999999991</v>
      </c>
      <c r="E25" s="4">
        <f t="shared" si="1"/>
        <v>69.135456772838637</v>
      </c>
      <c r="F25" s="4">
        <v>1410.5</v>
      </c>
      <c r="G25" s="4">
        <v>1960.8</v>
      </c>
      <c r="H25" s="4">
        <f t="shared" si="2"/>
        <v>550.29999999999995</v>
      </c>
      <c r="I25" s="4">
        <f t="shared" si="3"/>
        <v>39.014533853243528</v>
      </c>
      <c r="J25" s="9">
        <f t="shared" si="4"/>
        <v>139.01453385324353</v>
      </c>
      <c r="K25" s="7"/>
      <c r="L25" s="8" t="s">
        <v>1</v>
      </c>
      <c r="M25" s="5">
        <f t="shared" si="5"/>
        <v>0.46152658137886671</v>
      </c>
      <c r="N25" s="7"/>
      <c r="O25" s="12"/>
      <c r="P25" s="5"/>
      <c r="Q25" s="5"/>
      <c r="R25" s="4"/>
      <c r="S25" s="4"/>
      <c r="T25" s="4"/>
      <c r="U25" s="4"/>
    </row>
    <row r="26" spans="1:21" x14ac:dyDescent="0.25">
      <c r="A26" s="13" t="s">
        <v>12</v>
      </c>
      <c r="B26" s="4">
        <v>18512.400000000001</v>
      </c>
      <c r="C26" s="4">
        <v>11268.5</v>
      </c>
      <c r="D26" s="4">
        <f t="shared" si="0"/>
        <v>-7243.9000000000015</v>
      </c>
      <c r="E26" s="4">
        <f t="shared" si="1"/>
        <v>-39.129988548216332</v>
      </c>
      <c r="F26" s="4">
        <v>18123.3</v>
      </c>
      <c r="G26" s="4">
        <v>10569.4</v>
      </c>
      <c r="H26" s="4">
        <f t="shared" si="2"/>
        <v>-7553.9</v>
      </c>
      <c r="I26" s="4">
        <f t="shared" si="3"/>
        <v>-41.680599007906949</v>
      </c>
      <c r="J26" s="9">
        <f t="shared" si="4"/>
        <v>58.319400992093051</v>
      </c>
      <c r="K26" s="7"/>
      <c r="L26" s="8" t="s">
        <v>12</v>
      </c>
      <c r="M26" s="5">
        <f t="shared" si="5"/>
        <v>5.9300848580670786</v>
      </c>
      <c r="N26" s="7"/>
      <c r="O26" s="12"/>
      <c r="P26" s="5"/>
      <c r="Q26" s="5"/>
      <c r="R26" s="4"/>
      <c r="S26" s="4"/>
      <c r="T26" s="4"/>
      <c r="U26" s="4"/>
    </row>
    <row r="27" spans="1:21" x14ac:dyDescent="0.25">
      <c r="A27" s="13" t="s">
        <v>11</v>
      </c>
      <c r="B27" s="4">
        <v>17881.3</v>
      </c>
      <c r="C27" s="4">
        <v>33035</v>
      </c>
      <c r="D27" s="4">
        <f t="shared" si="0"/>
        <v>15153.7</v>
      </c>
      <c r="E27" s="4">
        <f t="shared" si="1"/>
        <v>84.746075509051366</v>
      </c>
      <c r="F27" s="4">
        <v>17808.900000000001</v>
      </c>
      <c r="G27" s="4">
        <v>28015.9</v>
      </c>
      <c r="H27" s="4">
        <f t="shared" si="2"/>
        <v>10207</v>
      </c>
      <c r="I27" s="4">
        <f t="shared" si="3"/>
        <v>57.314039609408773</v>
      </c>
      <c r="J27" s="9">
        <f t="shared" si="4"/>
        <v>157.31403960940878</v>
      </c>
      <c r="K27" s="7"/>
      <c r="L27" s="8" t="s">
        <v>11</v>
      </c>
      <c r="M27" s="5">
        <f t="shared" si="5"/>
        <v>5.8272107303212337</v>
      </c>
      <c r="N27" s="7"/>
      <c r="O27" s="12"/>
      <c r="P27" s="5"/>
      <c r="Q27" s="5"/>
      <c r="R27" s="4"/>
      <c r="S27" s="4"/>
      <c r="T27" s="4"/>
      <c r="U27" s="4"/>
    </row>
    <row r="28" spans="1:21" x14ac:dyDescent="0.25">
      <c r="A28" s="13" t="s">
        <v>2</v>
      </c>
      <c r="B28" s="4">
        <v>3236.8</v>
      </c>
      <c r="C28" s="4">
        <v>4209.2</v>
      </c>
      <c r="D28" s="4">
        <f t="shared" si="0"/>
        <v>972.39999999999964</v>
      </c>
      <c r="E28" s="4">
        <f t="shared" si="1"/>
        <v>30.042016806722678</v>
      </c>
      <c r="F28" s="4">
        <v>3106.7</v>
      </c>
      <c r="G28" s="4">
        <v>4720.5</v>
      </c>
      <c r="H28" s="4">
        <f t="shared" si="2"/>
        <v>1613.8000000000002</v>
      </c>
      <c r="I28" s="4">
        <f t="shared" si="3"/>
        <v>51.945794573019619</v>
      </c>
      <c r="J28" s="9">
        <f t="shared" si="4"/>
        <v>151.94579457301961</v>
      </c>
      <c r="K28" s="7"/>
      <c r="L28" s="8" t="s">
        <v>2</v>
      </c>
      <c r="M28" s="5">
        <f t="shared" si="5"/>
        <v>1.016536427061131</v>
      </c>
      <c r="N28" s="7"/>
      <c r="O28" s="12"/>
      <c r="P28" s="5"/>
      <c r="Q28" s="5"/>
      <c r="R28" s="4"/>
      <c r="S28" s="4"/>
      <c r="T28" s="4"/>
      <c r="U28" s="4"/>
    </row>
    <row r="29" spans="1:21" x14ac:dyDescent="0.25">
      <c r="A29" s="13" t="s">
        <v>4</v>
      </c>
      <c r="B29" s="4">
        <v>6265.9</v>
      </c>
      <c r="C29" s="4">
        <v>14947.1</v>
      </c>
      <c r="D29" s="4">
        <f t="shared" si="0"/>
        <v>8681.2000000000007</v>
      </c>
      <c r="E29" s="4">
        <f t="shared" si="1"/>
        <v>138.54673710081556</v>
      </c>
      <c r="F29" s="4">
        <v>6045.4</v>
      </c>
      <c r="G29" s="4">
        <v>13820.6</v>
      </c>
      <c r="H29" s="4">
        <f t="shared" si="2"/>
        <v>7775.2000000000007</v>
      </c>
      <c r="I29" s="4">
        <f t="shared" si="3"/>
        <v>128.61349124954515</v>
      </c>
      <c r="J29" s="9">
        <f t="shared" si="4"/>
        <v>228.61349124954512</v>
      </c>
      <c r="K29" s="7"/>
      <c r="L29" s="8" t="s">
        <v>4</v>
      </c>
      <c r="M29" s="5">
        <f t="shared" si="5"/>
        <v>1.9781019461664662</v>
      </c>
      <c r="N29" s="7"/>
      <c r="O29" s="12"/>
      <c r="P29" s="5"/>
      <c r="Q29" s="5"/>
      <c r="R29" s="4"/>
      <c r="S29" s="4"/>
      <c r="T29" s="4"/>
      <c r="U29" s="4"/>
    </row>
    <row r="30" spans="1:21" x14ac:dyDescent="0.25">
      <c r="A30" s="13" t="s">
        <v>13</v>
      </c>
      <c r="B30" s="4">
        <v>19364.900000000001</v>
      </c>
      <c r="C30" s="4">
        <v>18955.599999999999</v>
      </c>
      <c r="D30" s="4">
        <f t="shared" si="0"/>
        <v>-409.30000000000291</v>
      </c>
      <c r="E30" s="4">
        <f t="shared" si="1"/>
        <v>-2.1136179376087814</v>
      </c>
      <c r="F30" s="4">
        <v>18797.400000000001</v>
      </c>
      <c r="G30" s="4">
        <v>17354</v>
      </c>
      <c r="H30" s="4">
        <f t="shared" si="2"/>
        <v>-1443.4000000000015</v>
      </c>
      <c r="I30" s="4">
        <f t="shared" si="3"/>
        <v>-7.6787215253173384</v>
      </c>
      <c r="J30" s="9">
        <f t="shared" si="4"/>
        <v>92.321278474682671</v>
      </c>
      <c r="K30" s="7"/>
      <c r="L30" s="8" t="s">
        <v>13</v>
      </c>
      <c r="M30" s="5">
        <f t="shared" si="5"/>
        <v>6.1506556262397085</v>
      </c>
      <c r="N30" s="7"/>
      <c r="O30" s="12"/>
      <c r="P30" s="5"/>
      <c r="Q30" s="5"/>
      <c r="R30" s="4"/>
      <c r="S30" s="4"/>
      <c r="T30" s="4"/>
      <c r="U30" s="4"/>
    </row>
    <row r="31" spans="1:21" x14ac:dyDescent="0.25">
      <c r="A31" s="13" t="s">
        <v>9</v>
      </c>
      <c r="B31" s="4">
        <v>8922</v>
      </c>
      <c r="C31" s="4">
        <v>12423.1</v>
      </c>
      <c r="D31" s="4">
        <f t="shared" si="0"/>
        <v>3501.1000000000004</v>
      </c>
      <c r="E31" s="4">
        <f t="shared" si="1"/>
        <v>39.241201524321909</v>
      </c>
      <c r="F31" s="4">
        <v>8144.7</v>
      </c>
      <c r="G31" s="4">
        <v>11653.1</v>
      </c>
      <c r="H31" s="4">
        <f t="shared" si="2"/>
        <v>3508.4000000000005</v>
      </c>
      <c r="I31" s="4">
        <f t="shared" si="3"/>
        <v>43.075865286628122</v>
      </c>
      <c r="J31" s="9">
        <f t="shared" si="4"/>
        <v>143.07586528662813</v>
      </c>
      <c r="K31" s="7"/>
      <c r="L31" s="8" t="s">
        <v>9</v>
      </c>
      <c r="M31" s="5">
        <f t="shared" si="5"/>
        <v>2.6650092501640943</v>
      </c>
      <c r="N31" s="7"/>
      <c r="O31" s="12"/>
      <c r="P31" s="5"/>
      <c r="Q31" s="5"/>
      <c r="R31" s="4"/>
      <c r="S31" s="4"/>
      <c r="T31" s="4"/>
      <c r="U31" s="4"/>
    </row>
    <row r="32" spans="1:21" x14ac:dyDescent="0.25">
      <c r="A32" s="11" t="s">
        <v>21</v>
      </c>
      <c r="B32" s="10">
        <v>315008.40000000002</v>
      </c>
      <c r="C32" s="10">
        <v>272021.40000000002</v>
      </c>
      <c r="D32" s="10">
        <f t="shared" si="0"/>
        <v>-42987</v>
      </c>
      <c r="E32" s="10">
        <f t="shared" si="1"/>
        <v>-13.646302765259591</v>
      </c>
      <c r="F32" s="10">
        <v>305616.2</v>
      </c>
      <c r="G32" s="10">
        <v>254364.6</v>
      </c>
      <c r="H32" s="10">
        <f t="shared" si="2"/>
        <v>-51251.600000000006</v>
      </c>
      <c r="I32" s="10">
        <f t="shared" si="3"/>
        <v>-16.769922536828876</v>
      </c>
      <c r="J32" s="9">
        <f t="shared" si="4"/>
        <v>83.230077463171128</v>
      </c>
      <c r="K32" s="7"/>
      <c r="L32" s="8" t="s">
        <v>21</v>
      </c>
      <c r="M32" s="5">
        <f t="shared" si="5"/>
        <v>100</v>
      </c>
      <c r="N32" s="7"/>
      <c r="O32" s="6"/>
      <c r="P32" s="5"/>
      <c r="Q32" s="5"/>
      <c r="R32" s="4"/>
      <c r="S32" s="4"/>
      <c r="T32" s="4"/>
      <c r="U32" s="4"/>
    </row>
    <row r="33" spans="1:21" x14ac:dyDescent="0.25">
      <c r="B33" s="1"/>
      <c r="G33" s="1">
        <f>D32-H32</f>
        <v>8264.6000000000058</v>
      </c>
      <c r="H33" s="1"/>
      <c r="N33" s="1"/>
      <c r="Q33" s="5"/>
      <c r="R33" s="4"/>
      <c r="S33" s="4"/>
      <c r="T33" s="4"/>
      <c r="U33" s="4"/>
    </row>
    <row r="34" spans="1:21" x14ac:dyDescent="0.25">
      <c r="A34" s="126" t="s">
        <v>71</v>
      </c>
      <c r="C34" s="1"/>
      <c r="D34" s="1"/>
      <c r="N34" s="1"/>
      <c r="Q34" s="3"/>
    </row>
    <row r="35" spans="1:21" x14ac:dyDescent="0.25">
      <c r="C35" s="1"/>
      <c r="D35" s="1"/>
      <c r="N35" s="1"/>
      <c r="Q35" s="3"/>
    </row>
    <row r="36" spans="1:21" x14ac:dyDescent="0.25">
      <c r="C36" s="1"/>
      <c r="D36" s="1"/>
      <c r="N36" s="1"/>
      <c r="Q36" s="3"/>
    </row>
    <row r="37" spans="1:21" ht="23.25" x14ac:dyDescent="0.25">
      <c r="B37" s="127" t="s">
        <v>72</v>
      </c>
      <c r="C37" s="1"/>
      <c r="D37" s="1"/>
      <c r="N37" s="1"/>
      <c r="Q37" s="3"/>
    </row>
    <row r="38" spans="1:21" x14ac:dyDescent="0.25">
      <c r="A38" t="s">
        <v>21</v>
      </c>
      <c r="B38" s="2">
        <v>100</v>
      </c>
      <c r="E38" s="3" t="s">
        <v>20</v>
      </c>
      <c r="N38" s="1"/>
    </row>
    <row r="39" spans="1:21" x14ac:dyDescent="0.25">
      <c r="A39" t="s">
        <v>19</v>
      </c>
      <c r="B39" s="2">
        <v>21.356655831726197</v>
      </c>
      <c r="N39" s="1"/>
    </row>
    <row r="40" spans="1:21" x14ac:dyDescent="0.25">
      <c r="A40" t="s">
        <v>18</v>
      </c>
      <c r="B40" s="2">
        <v>9.8618790496053546</v>
      </c>
      <c r="N40" s="1"/>
    </row>
    <row r="41" spans="1:21" x14ac:dyDescent="0.25">
      <c r="A41" t="s">
        <v>17</v>
      </c>
      <c r="B41" s="2">
        <v>9.368678754594816</v>
      </c>
      <c r="N41" s="1"/>
    </row>
    <row r="42" spans="1:21" x14ac:dyDescent="0.25">
      <c r="A42" t="s">
        <v>16</v>
      </c>
      <c r="B42" s="2">
        <v>7.8149980269370536</v>
      </c>
      <c r="N42" s="1"/>
    </row>
    <row r="43" spans="1:21" x14ac:dyDescent="0.25">
      <c r="A43" t="s">
        <v>15</v>
      </c>
      <c r="B43" s="2">
        <v>7.3444732314582799</v>
      </c>
      <c r="N43" s="1"/>
    </row>
    <row r="44" spans="1:21" x14ac:dyDescent="0.25">
      <c r="A44" t="s">
        <v>14</v>
      </c>
      <c r="B44" s="2">
        <v>6.3020219477894175</v>
      </c>
      <c r="N44" s="1"/>
    </row>
    <row r="45" spans="1:21" x14ac:dyDescent="0.25">
      <c r="A45" t="s">
        <v>13</v>
      </c>
      <c r="B45" s="2">
        <v>6.1506556262397085</v>
      </c>
      <c r="N45" s="1"/>
    </row>
    <row r="46" spans="1:21" x14ac:dyDescent="0.25">
      <c r="A46" t="s">
        <v>12</v>
      </c>
      <c r="B46" s="2">
        <v>5.9300848580670786</v>
      </c>
      <c r="N46" s="1"/>
    </row>
    <row r="47" spans="1:21" x14ac:dyDescent="0.25">
      <c r="A47" t="s">
        <v>11</v>
      </c>
      <c r="B47" s="2">
        <v>5.8272107303212337</v>
      </c>
      <c r="N47" s="1"/>
    </row>
    <row r="48" spans="1:21" x14ac:dyDescent="0.25">
      <c r="A48" t="s">
        <v>10</v>
      </c>
      <c r="B48" s="2">
        <v>3.1325237340167176</v>
      </c>
      <c r="N48" s="1"/>
    </row>
    <row r="49" spans="1:14" x14ac:dyDescent="0.25">
      <c r="A49" t="s">
        <v>9</v>
      </c>
      <c r="B49" s="2">
        <v>2.6650092501640943</v>
      </c>
      <c r="N49" s="1"/>
    </row>
    <row r="50" spans="1:14" x14ac:dyDescent="0.25">
      <c r="A50" t="s">
        <v>8</v>
      </c>
      <c r="B50" s="2">
        <v>2.3170564911153271</v>
      </c>
      <c r="N50" s="1"/>
    </row>
    <row r="51" spans="1:14" x14ac:dyDescent="0.25">
      <c r="A51" t="s">
        <v>7</v>
      </c>
      <c r="B51" s="2">
        <v>2.3122465366691949</v>
      </c>
      <c r="N51" s="1"/>
    </row>
    <row r="52" spans="1:14" x14ac:dyDescent="0.25">
      <c r="A52" t="s">
        <v>6</v>
      </c>
      <c r="B52" s="2">
        <v>2.0549303341903995</v>
      </c>
      <c r="N52" s="1"/>
    </row>
    <row r="53" spans="1:14" x14ac:dyDescent="0.25">
      <c r="A53" t="s">
        <v>5</v>
      </c>
      <c r="B53" s="2">
        <v>2.0543086393980423</v>
      </c>
      <c r="N53" s="1"/>
    </row>
    <row r="54" spans="1:14" x14ac:dyDescent="0.25">
      <c r="A54" t="s">
        <v>4</v>
      </c>
      <c r="B54" s="2">
        <v>1.9781019461664662</v>
      </c>
      <c r="E54" s="126" t="s">
        <v>71</v>
      </c>
      <c r="N54" s="1"/>
    </row>
    <row r="55" spans="1:14" x14ac:dyDescent="0.25">
      <c r="A55" t="s">
        <v>3</v>
      </c>
      <c r="B55" s="2">
        <v>1.7117548088092187</v>
      </c>
      <c r="N55" s="1"/>
    </row>
    <row r="56" spans="1:14" x14ac:dyDescent="0.25">
      <c r="A56" t="s">
        <v>2</v>
      </c>
      <c r="B56" s="2">
        <v>1.016536427061131</v>
      </c>
      <c r="N56" s="1"/>
    </row>
    <row r="57" spans="1:14" x14ac:dyDescent="0.25">
      <c r="A57" t="s">
        <v>1</v>
      </c>
      <c r="B57" s="2">
        <v>0.46152658137886671</v>
      </c>
      <c r="N57" s="1"/>
    </row>
    <row r="58" spans="1:14" x14ac:dyDescent="0.25">
      <c r="A58" t="s">
        <v>0</v>
      </c>
      <c r="B58" s="2">
        <v>0.33924903195576672</v>
      </c>
      <c r="N58" s="1"/>
    </row>
    <row r="59" spans="1:14" x14ac:dyDescent="0.25">
      <c r="N59" s="1"/>
    </row>
  </sheetData>
  <mergeCells count="4">
    <mergeCell ref="A8:H8"/>
    <mergeCell ref="A10:A11"/>
    <mergeCell ref="B10:E10"/>
    <mergeCell ref="F10:I1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B0C54-794E-417B-B4F5-E2E8ECFE5901}">
  <sheetPr>
    <tabColor rgb="FF92D050"/>
  </sheetPr>
  <dimension ref="A1:Q35"/>
  <sheetViews>
    <sheetView zoomScaleNormal="100" workbookViewId="0">
      <selection activeCell="B1" sqref="A1:B1048576"/>
    </sheetView>
  </sheetViews>
  <sheetFormatPr defaultColWidth="9.140625" defaultRowHeight="15" x14ac:dyDescent="0.25"/>
  <cols>
    <col min="1" max="1" width="15.85546875" customWidth="1"/>
    <col min="2" max="2" width="11.42578125" bestFit="1" customWidth="1"/>
    <col min="3" max="3" width="11.85546875" customWidth="1"/>
    <col min="4" max="4" width="11" bestFit="1" customWidth="1"/>
    <col min="5" max="5" width="15" customWidth="1"/>
    <col min="6" max="6" width="15.42578125" bestFit="1" customWidth="1"/>
    <col min="7" max="7" width="10.42578125" bestFit="1" customWidth="1"/>
    <col min="8" max="8" width="10.7109375" bestFit="1" customWidth="1"/>
    <col min="9" max="9" width="4.7109375" customWidth="1"/>
    <col min="10" max="10" width="11.140625" customWidth="1"/>
    <col min="11" max="11" width="16.28515625" customWidth="1"/>
    <col min="14" max="14" width="11.85546875" customWidth="1"/>
    <col min="15" max="15" width="10.85546875" customWidth="1"/>
  </cols>
  <sheetData>
    <row r="1" spans="1:17" ht="18" x14ac:dyDescent="0.25">
      <c r="A1" s="218" t="s">
        <v>124</v>
      </c>
    </row>
    <row r="3" spans="1:17" ht="15.75" x14ac:dyDescent="0.25">
      <c r="A3" s="219" t="s">
        <v>125</v>
      </c>
    </row>
    <row r="4" spans="1:17" x14ac:dyDescent="0.25">
      <c r="A4" s="98"/>
    </row>
    <row r="5" spans="1:17" x14ac:dyDescent="0.25">
      <c r="A5" s="199" t="s">
        <v>71</v>
      </c>
    </row>
    <row r="7" spans="1:17" x14ac:dyDescent="0.25">
      <c r="A7" s="57" t="s">
        <v>42</v>
      </c>
      <c r="B7" s="56"/>
      <c r="C7" s="56"/>
      <c r="D7" s="56"/>
    </row>
    <row r="8" spans="1:17" s="23" customFormat="1" x14ac:dyDescent="0.25">
      <c r="B8" s="55"/>
      <c r="C8" s="55"/>
      <c r="D8" s="55"/>
      <c r="E8" s="55"/>
      <c r="F8" s="55"/>
      <c r="G8" s="55"/>
      <c r="I8" s="54"/>
      <c r="J8" s="54"/>
      <c r="K8" s="54"/>
      <c r="L8" s="54"/>
      <c r="M8" s="54"/>
      <c r="Q8" s="3" t="s">
        <v>41</v>
      </c>
    </row>
    <row r="9" spans="1:17" x14ac:dyDescent="0.25">
      <c r="B9" s="226">
        <v>2023</v>
      </c>
      <c r="C9" s="226"/>
      <c r="D9" s="227"/>
      <c r="E9" s="226">
        <v>2024</v>
      </c>
      <c r="F9" s="226"/>
      <c r="G9" s="226"/>
      <c r="K9" s="226">
        <v>2024</v>
      </c>
      <c r="L9" s="226"/>
      <c r="N9" s="52">
        <v>2024</v>
      </c>
    </row>
    <row r="10" spans="1:17" ht="23.25" thickBot="1" x14ac:dyDescent="0.3">
      <c r="A10" s="49" t="s">
        <v>31</v>
      </c>
      <c r="B10" s="50" t="s">
        <v>40</v>
      </c>
      <c r="C10" s="50" t="s">
        <v>39</v>
      </c>
      <c r="D10" s="51" t="s">
        <v>37</v>
      </c>
      <c r="E10" s="50" t="s">
        <v>40</v>
      </c>
      <c r="F10" s="50" t="s">
        <v>39</v>
      </c>
      <c r="G10" s="50" t="s">
        <v>37</v>
      </c>
      <c r="J10" s="49" t="s">
        <v>31</v>
      </c>
      <c r="K10" s="50" t="s">
        <v>37</v>
      </c>
      <c r="L10" s="50" t="s">
        <v>38</v>
      </c>
      <c r="N10" s="49" t="s">
        <v>31</v>
      </c>
      <c r="O10" s="50" t="s">
        <v>38</v>
      </c>
    </row>
    <row r="11" spans="1:17" x14ac:dyDescent="0.25">
      <c r="A11" s="39" t="s">
        <v>16</v>
      </c>
      <c r="B11" s="42">
        <v>25994.400000000001</v>
      </c>
      <c r="C11" s="42">
        <v>17852.5</v>
      </c>
      <c r="D11" s="41">
        <v>9359.2000000000007</v>
      </c>
      <c r="E11" s="40">
        <v>27949.3</v>
      </c>
      <c r="F11" s="40">
        <v>16264.1</v>
      </c>
      <c r="G11" s="40">
        <v>12976.2</v>
      </c>
      <c r="I11" s="2"/>
      <c r="J11" s="39" t="s">
        <v>16</v>
      </c>
      <c r="K11" s="40">
        <v>12976.2</v>
      </c>
      <c r="L11" s="2">
        <f t="shared" ref="L11:L31" si="0">K11/$K$31*100</f>
        <v>9.6579647582010679</v>
      </c>
      <c r="M11" s="2"/>
      <c r="N11" s="39" t="s">
        <v>19</v>
      </c>
      <c r="O11" s="2">
        <v>15.729825279571294</v>
      </c>
    </row>
    <row r="12" spans="1:17" x14ac:dyDescent="0.25">
      <c r="A12" s="39" t="s">
        <v>35</v>
      </c>
      <c r="B12" s="42">
        <v>3221.5</v>
      </c>
      <c r="C12" s="42">
        <v>58.2</v>
      </c>
      <c r="D12" s="41">
        <v>3170.2</v>
      </c>
      <c r="E12" s="40">
        <v>4002.5</v>
      </c>
      <c r="F12" s="40">
        <v>61.1</v>
      </c>
      <c r="G12" s="40">
        <v>3947.7</v>
      </c>
      <c r="I12" s="2"/>
      <c r="J12" s="39" t="s">
        <v>35</v>
      </c>
      <c r="K12" s="40">
        <v>3947.7</v>
      </c>
      <c r="L12" s="2">
        <f t="shared" si="0"/>
        <v>2.9382059058854173</v>
      </c>
      <c r="M12" s="2"/>
      <c r="N12" s="39" t="s">
        <v>36</v>
      </c>
      <c r="O12" s="2">
        <v>10.527212846324172</v>
      </c>
    </row>
    <row r="13" spans="1:17" x14ac:dyDescent="0.25">
      <c r="A13" s="39" t="s">
        <v>6</v>
      </c>
      <c r="B13" s="42">
        <v>1889.3</v>
      </c>
      <c r="C13" s="42">
        <v>1281.3</v>
      </c>
      <c r="D13" s="41">
        <v>617.79999999999995</v>
      </c>
      <c r="E13" s="40">
        <v>2299.3000000000002</v>
      </c>
      <c r="F13" s="40">
        <v>1506</v>
      </c>
      <c r="G13" s="40">
        <v>798.5</v>
      </c>
      <c r="I13" s="2"/>
      <c r="J13" s="39" t="s">
        <v>6</v>
      </c>
      <c r="K13" s="40">
        <v>798.5</v>
      </c>
      <c r="L13" s="2">
        <f t="shared" si="0"/>
        <v>0.59430995664551656</v>
      </c>
      <c r="M13" s="2"/>
      <c r="N13" s="39" t="s">
        <v>16</v>
      </c>
      <c r="O13" s="2">
        <v>9.6579647582010679</v>
      </c>
    </row>
    <row r="14" spans="1:17" ht="15" customHeight="1" x14ac:dyDescent="0.25">
      <c r="A14" s="39" t="s">
        <v>19</v>
      </c>
      <c r="B14" s="42">
        <v>47119.5</v>
      </c>
      <c r="C14" s="42">
        <v>34458.199999999997</v>
      </c>
      <c r="D14" s="41">
        <v>16229.8</v>
      </c>
      <c r="E14" s="40">
        <v>51212.7</v>
      </c>
      <c r="F14" s="40">
        <v>33688.800000000003</v>
      </c>
      <c r="G14" s="40">
        <v>21134.2</v>
      </c>
      <c r="I14" s="2"/>
      <c r="J14" s="39" t="s">
        <v>19</v>
      </c>
      <c r="K14" s="40">
        <v>21134.2</v>
      </c>
      <c r="L14" s="2">
        <f t="shared" si="0"/>
        <v>15.729825279571294</v>
      </c>
      <c r="M14" s="2"/>
      <c r="N14" s="39" t="s">
        <v>11</v>
      </c>
      <c r="O14" s="2">
        <v>9.39084159797555</v>
      </c>
    </row>
    <row r="15" spans="1:17" x14ac:dyDescent="0.25">
      <c r="A15" s="39" t="s">
        <v>36</v>
      </c>
      <c r="B15" s="42">
        <v>11513.4</v>
      </c>
      <c r="C15" s="42">
        <v>1399.9</v>
      </c>
      <c r="D15" s="41">
        <v>10359</v>
      </c>
      <c r="E15" s="40">
        <v>15365.1</v>
      </c>
      <c r="F15" s="40">
        <v>1483</v>
      </c>
      <c r="G15" s="40">
        <v>14144.1</v>
      </c>
      <c r="I15" s="2"/>
      <c r="J15" s="39" t="s">
        <v>36</v>
      </c>
      <c r="K15" s="40">
        <v>14144.1</v>
      </c>
      <c r="L15" s="2">
        <f t="shared" si="0"/>
        <v>10.527212846324172</v>
      </c>
      <c r="M15" s="2"/>
      <c r="N15" s="13" t="s">
        <v>18</v>
      </c>
      <c r="O15" s="2">
        <v>7.3882738217070125</v>
      </c>
    </row>
    <row r="16" spans="1:17" ht="15" customHeight="1" x14ac:dyDescent="0.25">
      <c r="A16" s="39" t="s">
        <v>18</v>
      </c>
      <c r="B16" s="42">
        <v>14987.2</v>
      </c>
      <c r="C16" s="42">
        <v>8470.9</v>
      </c>
      <c r="D16" s="41">
        <v>8243.5</v>
      </c>
      <c r="E16" s="40">
        <v>16133.5</v>
      </c>
      <c r="F16" s="40">
        <v>8037.6</v>
      </c>
      <c r="G16" s="40">
        <v>9926.7000000000007</v>
      </c>
      <c r="I16" s="2"/>
      <c r="J16" s="39" t="s">
        <v>18</v>
      </c>
      <c r="K16" s="40">
        <v>9926.7000000000007</v>
      </c>
      <c r="L16" s="2">
        <f t="shared" si="0"/>
        <v>7.3882738217070125</v>
      </c>
      <c r="M16" s="2"/>
      <c r="N16" s="39" t="s">
        <v>14</v>
      </c>
      <c r="O16" s="2">
        <v>6.3409188173343516</v>
      </c>
    </row>
    <row r="17" spans="1:15" x14ac:dyDescent="0.25">
      <c r="A17" s="39" t="s">
        <v>34</v>
      </c>
      <c r="B17" s="42">
        <v>7511.4</v>
      </c>
      <c r="C17" s="42">
        <v>5268</v>
      </c>
      <c r="D17" s="41">
        <v>2854</v>
      </c>
      <c r="E17" s="40">
        <v>6734.7</v>
      </c>
      <c r="F17" s="40">
        <v>3565.6</v>
      </c>
      <c r="G17" s="40">
        <v>3806.5</v>
      </c>
      <c r="I17" s="2"/>
      <c r="J17" s="39" t="s">
        <v>34</v>
      </c>
      <c r="K17" s="40">
        <v>3806.5</v>
      </c>
      <c r="L17" s="2">
        <f t="shared" si="0"/>
        <v>2.8331131496194852</v>
      </c>
      <c r="M17" s="2"/>
      <c r="N17" s="39" t="s">
        <v>13</v>
      </c>
      <c r="O17" s="2">
        <v>5.3099380384422155</v>
      </c>
    </row>
    <row r="18" spans="1:15" x14ac:dyDescent="0.25">
      <c r="A18" s="39" t="s">
        <v>22</v>
      </c>
      <c r="B18" s="42">
        <v>23308.400000000001</v>
      </c>
      <c r="C18" s="42">
        <v>19426.5</v>
      </c>
      <c r="D18" s="41">
        <v>6174.1</v>
      </c>
      <c r="E18" s="40">
        <v>21462.5</v>
      </c>
      <c r="F18" s="40">
        <v>16966.8</v>
      </c>
      <c r="G18" s="40">
        <v>6761.8</v>
      </c>
      <c r="I18" s="2"/>
      <c r="J18" s="39" t="s">
        <v>22</v>
      </c>
      <c r="K18" s="40">
        <v>6761.8</v>
      </c>
      <c r="L18" s="2">
        <f t="shared" si="0"/>
        <v>5.0326926297378263</v>
      </c>
      <c r="M18" s="2"/>
      <c r="N18" s="39" t="s">
        <v>22</v>
      </c>
      <c r="O18" s="2">
        <v>5.0326926297378263</v>
      </c>
    </row>
    <row r="19" spans="1:15" ht="15" customHeight="1" x14ac:dyDescent="0.25">
      <c r="A19" s="13" t="s">
        <v>14</v>
      </c>
      <c r="B19" s="48">
        <v>15810.8</v>
      </c>
      <c r="C19" s="48">
        <v>13741.7</v>
      </c>
      <c r="D19" s="47">
        <v>8125.3</v>
      </c>
      <c r="E19" s="40">
        <v>16134.4</v>
      </c>
      <c r="F19" s="40">
        <v>13640.7</v>
      </c>
      <c r="G19" s="40">
        <v>8519.5</v>
      </c>
      <c r="I19" s="2"/>
      <c r="J19" s="13" t="s">
        <v>14</v>
      </c>
      <c r="K19" s="40">
        <v>8519.5</v>
      </c>
      <c r="L19" s="2">
        <f t="shared" si="0"/>
        <v>6.3409188173343516</v>
      </c>
      <c r="M19" s="2"/>
      <c r="N19" s="39" t="s">
        <v>12</v>
      </c>
      <c r="O19" s="2">
        <v>4.6874941852892471</v>
      </c>
    </row>
    <row r="20" spans="1:15" x14ac:dyDescent="0.25">
      <c r="A20" s="39" t="s">
        <v>3</v>
      </c>
      <c r="B20" s="42">
        <v>2982.5</v>
      </c>
      <c r="C20" s="42">
        <v>936.7</v>
      </c>
      <c r="D20" s="41">
        <v>2219.4</v>
      </c>
      <c r="E20" s="40">
        <v>3167.1</v>
      </c>
      <c r="F20" s="40">
        <v>1155</v>
      </c>
      <c r="G20" s="40">
        <v>2168.3000000000002</v>
      </c>
      <c r="I20" s="2"/>
      <c r="J20" s="39" t="s">
        <v>3</v>
      </c>
      <c r="K20" s="40">
        <v>2168.3000000000002</v>
      </c>
      <c r="L20" s="2">
        <f t="shared" si="0"/>
        <v>1.6138287777012823</v>
      </c>
      <c r="M20" s="2"/>
      <c r="N20" s="39" t="s">
        <v>4</v>
      </c>
      <c r="O20" s="2">
        <v>3.8065608544368565</v>
      </c>
    </row>
    <row r="21" spans="1:15" x14ac:dyDescent="0.25">
      <c r="A21" s="39" t="s">
        <v>8</v>
      </c>
      <c r="B21" s="42">
        <v>2506.1</v>
      </c>
      <c r="C21" s="42">
        <v>457.7</v>
      </c>
      <c r="D21" s="41">
        <v>2177.8000000000002</v>
      </c>
      <c r="E21" s="40">
        <v>2381</v>
      </c>
      <c r="F21" s="40">
        <v>495.2</v>
      </c>
      <c r="G21" s="40">
        <v>2023</v>
      </c>
      <c r="I21" s="2"/>
      <c r="J21" s="39" t="s">
        <v>8</v>
      </c>
      <c r="K21" s="40">
        <v>2023</v>
      </c>
      <c r="L21" s="2">
        <f t="shared" si="0"/>
        <v>1.5056844612321605</v>
      </c>
      <c r="M21" s="2"/>
      <c r="N21" s="39" t="s">
        <v>15</v>
      </c>
      <c r="O21" s="2">
        <v>3.5188954840630409</v>
      </c>
    </row>
    <row r="22" spans="1:15" x14ac:dyDescent="0.25">
      <c r="A22" s="39" t="s">
        <v>15</v>
      </c>
      <c r="B22" s="42">
        <v>10637.3</v>
      </c>
      <c r="C22" s="42">
        <v>7264.9</v>
      </c>
      <c r="D22" s="41">
        <v>3966.8</v>
      </c>
      <c r="E22" s="40">
        <v>9340.9</v>
      </c>
      <c r="F22" s="40">
        <v>5249.3</v>
      </c>
      <c r="G22" s="40">
        <v>4727.8999999999996</v>
      </c>
      <c r="I22" s="2"/>
      <c r="J22" s="39" t="s">
        <v>15</v>
      </c>
      <c r="K22" s="40">
        <v>4727.8999999999996</v>
      </c>
      <c r="L22" s="2">
        <f t="shared" si="0"/>
        <v>3.5188954840630409</v>
      </c>
      <c r="M22" s="2"/>
      <c r="N22" s="39" t="s">
        <v>9</v>
      </c>
      <c r="O22" s="2">
        <v>3.2188005879835511</v>
      </c>
    </row>
    <row r="23" spans="1:15" x14ac:dyDescent="0.25">
      <c r="A23" s="43" t="s">
        <v>5</v>
      </c>
      <c r="B23" s="46">
        <v>5281.5</v>
      </c>
      <c r="C23" s="46">
        <v>2205.1</v>
      </c>
      <c r="D23" s="45">
        <v>3145.3</v>
      </c>
      <c r="E23" s="44">
        <v>5457.4</v>
      </c>
      <c r="F23" s="44">
        <v>2722.7</v>
      </c>
      <c r="G23" s="44">
        <v>2809.4</v>
      </c>
      <c r="I23" s="2"/>
      <c r="J23" s="43" t="s">
        <v>5</v>
      </c>
      <c r="K23" s="44">
        <v>2809.4</v>
      </c>
      <c r="L23" s="2">
        <f t="shared" si="0"/>
        <v>2.0909885938633868</v>
      </c>
      <c r="M23" s="2"/>
      <c r="N23" s="39" t="s">
        <v>35</v>
      </c>
      <c r="O23" s="2">
        <v>2.9382059058854173</v>
      </c>
    </row>
    <row r="24" spans="1:15" x14ac:dyDescent="0.25">
      <c r="A24" s="39" t="s">
        <v>1</v>
      </c>
      <c r="B24" s="42">
        <v>2023</v>
      </c>
      <c r="C24" s="42">
        <v>798.2</v>
      </c>
      <c r="D24" s="41">
        <v>1346.7</v>
      </c>
      <c r="E24" s="40">
        <v>2526.8000000000002</v>
      </c>
      <c r="F24" s="40">
        <v>1474.9</v>
      </c>
      <c r="G24" s="40">
        <v>1189.0999999999999</v>
      </c>
      <c r="I24" s="2"/>
      <c r="J24" s="39" t="s">
        <v>1</v>
      </c>
      <c r="K24" s="40">
        <v>1189.0999999999999</v>
      </c>
      <c r="L24" s="2">
        <f t="shared" si="0"/>
        <v>0.88502688722252187</v>
      </c>
      <c r="M24" s="2"/>
      <c r="N24" s="39" t="s">
        <v>2</v>
      </c>
      <c r="O24" s="2">
        <v>2.9292000818711275</v>
      </c>
    </row>
    <row r="25" spans="1:15" x14ac:dyDescent="0.25">
      <c r="A25" s="39" t="s">
        <v>12</v>
      </c>
      <c r="B25" s="42">
        <v>11200.5</v>
      </c>
      <c r="C25" s="42">
        <v>4965.5</v>
      </c>
      <c r="D25" s="41">
        <v>6687.8</v>
      </c>
      <c r="E25" s="40">
        <v>14429</v>
      </c>
      <c r="F25" s="40">
        <v>8618.5</v>
      </c>
      <c r="G25" s="40">
        <v>6298</v>
      </c>
      <c r="I25" s="2"/>
      <c r="J25" s="39" t="s">
        <v>12</v>
      </c>
      <c r="K25" s="40">
        <v>6298</v>
      </c>
      <c r="L25" s="2">
        <f t="shared" si="0"/>
        <v>4.6874941852892471</v>
      </c>
      <c r="M25" s="2"/>
      <c r="N25" s="39" t="s">
        <v>34</v>
      </c>
      <c r="O25" s="2">
        <v>2.8331131496194852</v>
      </c>
    </row>
    <row r="26" spans="1:15" x14ac:dyDescent="0.25">
      <c r="A26" s="39" t="s">
        <v>11</v>
      </c>
      <c r="B26" s="42">
        <v>29005</v>
      </c>
      <c r="C26" s="42">
        <v>18338.099999999999</v>
      </c>
      <c r="D26" s="41">
        <v>12279.1</v>
      </c>
      <c r="E26" s="40">
        <v>25861.8</v>
      </c>
      <c r="F26" s="40">
        <v>15325.7</v>
      </c>
      <c r="G26" s="40">
        <v>12617.3</v>
      </c>
      <c r="I26" s="2"/>
      <c r="J26" s="39" t="s">
        <v>11</v>
      </c>
      <c r="K26" s="40">
        <v>12617.3</v>
      </c>
      <c r="L26" s="2">
        <f t="shared" si="0"/>
        <v>9.39084159797555</v>
      </c>
      <c r="M26" s="2"/>
      <c r="N26" s="43" t="s">
        <v>5</v>
      </c>
      <c r="O26" s="33">
        <v>2.0909885938633868</v>
      </c>
    </row>
    <row r="27" spans="1:15" x14ac:dyDescent="0.25">
      <c r="A27" s="39" t="s">
        <v>2</v>
      </c>
      <c r="B27" s="42">
        <v>4790.7</v>
      </c>
      <c r="C27" s="42">
        <v>601.9</v>
      </c>
      <c r="D27" s="41">
        <v>4338.5</v>
      </c>
      <c r="E27" s="40">
        <v>4321.5</v>
      </c>
      <c r="F27" s="40">
        <v>518.9</v>
      </c>
      <c r="G27" s="40">
        <v>3935.6</v>
      </c>
      <c r="I27" s="2"/>
      <c r="J27" s="39" t="s">
        <v>2</v>
      </c>
      <c r="K27" s="40">
        <v>3935.6</v>
      </c>
      <c r="L27" s="2">
        <f t="shared" si="0"/>
        <v>2.9292000818711275</v>
      </c>
      <c r="M27" s="2"/>
      <c r="N27" s="39" t="s">
        <v>3</v>
      </c>
      <c r="O27" s="2">
        <v>1.6138287777012823</v>
      </c>
    </row>
    <row r="28" spans="1:15" x14ac:dyDescent="0.25">
      <c r="A28" s="39" t="s">
        <v>4</v>
      </c>
      <c r="B28" s="42">
        <v>14155.6</v>
      </c>
      <c r="C28" s="42">
        <v>10073.6</v>
      </c>
      <c r="D28" s="41">
        <v>4929.1000000000004</v>
      </c>
      <c r="E28" s="40">
        <v>13401.2</v>
      </c>
      <c r="F28" s="40">
        <v>9481.5</v>
      </c>
      <c r="G28" s="40">
        <v>5114.3999999999996</v>
      </c>
      <c r="I28" s="2"/>
      <c r="J28" s="39" t="s">
        <v>4</v>
      </c>
      <c r="K28" s="40">
        <v>5114.3999999999996</v>
      </c>
      <c r="L28" s="2">
        <f t="shared" si="0"/>
        <v>3.8065608544368565</v>
      </c>
      <c r="M28" s="2"/>
      <c r="N28" s="39" t="s">
        <v>8</v>
      </c>
      <c r="O28" s="2">
        <v>1.5056844612321605</v>
      </c>
    </row>
    <row r="29" spans="1:15" x14ac:dyDescent="0.25">
      <c r="A29" s="39" t="s">
        <v>13</v>
      </c>
      <c r="B29" s="42">
        <v>18206.900000000001</v>
      </c>
      <c r="C29" s="42">
        <v>12059.4</v>
      </c>
      <c r="D29" s="41">
        <v>6067.5</v>
      </c>
      <c r="E29" s="40">
        <v>16150.2</v>
      </c>
      <c r="F29" s="40">
        <v>8983.6</v>
      </c>
      <c r="G29" s="40">
        <v>7134.3</v>
      </c>
      <c r="I29" s="2"/>
      <c r="J29" s="39" t="s">
        <v>13</v>
      </c>
      <c r="K29" s="40">
        <v>7134.3</v>
      </c>
      <c r="L29" s="2">
        <f t="shared" si="0"/>
        <v>5.3099380384422155</v>
      </c>
      <c r="M29" s="2"/>
      <c r="N29" s="39" t="s">
        <v>1</v>
      </c>
      <c r="O29" s="2">
        <v>0.88502688722252187</v>
      </c>
    </row>
    <row r="30" spans="1:15" x14ac:dyDescent="0.25">
      <c r="A30" s="39" t="s">
        <v>9</v>
      </c>
      <c r="B30" s="42">
        <v>12563.1</v>
      </c>
      <c r="C30" s="42">
        <v>8621.6</v>
      </c>
      <c r="D30" s="41">
        <v>4287.7</v>
      </c>
      <c r="E30" s="40">
        <v>12632.2</v>
      </c>
      <c r="F30" s="40">
        <v>8516.1</v>
      </c>
      <c r="G30" s="40">
        <v>4324.7</v>
      </c>
      <c r="I30" s="2"/>
      <c r="J30" s="39" t="s">
        <v>9</v>
      </c>
      <c r="K30" s="40">
        <v>4324.7</v>
      </c>
      <c r="L30" s="2">
        <f t="shared" si="0"/>
        <v>3.2188005879835511</v>
      </c>
      <c r="M30" s="2"/>
      <c r="N30" s="39" t="s">
        <v>6</v>
      </c>
      <c r="O30" s="2">
        <v>0.59430995664551656</v>
      </c>
    </row>
    <row r="31" spans="1:15" x14ac:dyDescent="0.25">
      <c r="A31" s="34" t="s">
        <v>21</v>
      </c>
      <c r="B31" s="38">
        <v>264708.09999999998</v>
      </c>
      <c r="C31" s="38">
        <v>168279.9</v>
      </c>
      <c r="D31" s="37">
        <v>116578.6</v>
      </c>
      <c r="E31" s="35">
        <v>270963.09999999998</v>
      </c>
      <c r="F31" s="35">
        <v>157755.20000000001</v>
      </c>
      <c r="G31" s="35">
        <v>134357.5</v>
      </c>
      <c r="H31" s="36"/>
      <c r="I31" s="2"/>
      <c r="J31" s="34" t="s">
        <v>21</v>
      </c>
      <c r="K31" s="35">
        <v>134357.5</v>
      </c>
      <c r="L31" s="2">
        <f t="shared" si="0"/>
        <v>100</v>
      </c>
      <c r="M31" s="2"/>
      <c r="N31" s="34" t="s">
        <v>21</v>
      </c>
      <c r="O31" s="33">
        <v>100</v>
      </c>
    </row>
    <row r="32" spans="1:15" x14ac:dyDescent="0.25">
      <c r="E32" s="1"/>
    </row>
    <row r="33" spans="1:1" ht="15" customHeight="1" x14ac:dyDescent="0.25">
      <c r="A33" s="32" t="s">
        <v>33</v>
      </c>
    </row>
    <row r="34" spans="1:1" x14ac:dyDescent="0.25">
      <c r="A34" s="31"/>
    </row>
    <row r="35" spans="1:1" x14ac:dyDescent="0.25">
      <c r="A35" s="126" t="s">
        <v>71</v>
      </c>
    </row>
  </sheetData>
  <mergeCells count="3">
    <mergeCell ref="B9:D9"/>
    <mergeCell ref="E9:G9"/>
    <mergeCell ref="K9:L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8CA85-ACB5-4EA8-ACD5-BFC52ABCA0B8}">
  <sheetPr>
    <tabColor rgb="FF92D050"/>
  </sheetPr>
  <dimension ref="A1:U65"/>
  <sheetViews>
    <sheetView zoomScaleNormal="100" workbookViewId="0">
      <selection sqref="A1:A5"/>
    </sheetView>
  </sheetViews>
  <sheetFormatPr defaultRowHeight="15" x14ac:dyDescent="0.25"/>
  <cols>
    <col min="1" max="1" width="14.42578125" bestFit="1" customWidth="1"/>
    <col min="2" max="2" width="9.5703125" customWidth="1"/>
    <col min="3" max="3" width="4.7109375" customWidth="1"/>
    <col min="5" max="5" width="4.7109375" customWidth="1"/>
    <col min="7" max="7" width="4.7109375" customWidth="1"/>
    <col min="9" max="9" width="4.7109375" customWidth="1"/>
    <col min="11" max="11" width="4.7109375" customWidth="1"/>
    <col min="12" max="12" width="14.28515625" customWidth="1"/>
    <col min="14" max="14" width="11.5703125" customWidth="1"/>
    <col min="15" max="15" width="18" customWidth="1"/>
    <col min="16" max="16" width="11.5703125" customWidth="1"/>
    <col min="20" max="20" width="10" bestFit="1" customWidth="1"/>
    <col min="21" max="21" width="12.5703125" bestFit="1" customWidth="1"/>
    <col min="26" max="26" width="12.140625" customWidth="1"/>
  </cols>
  <sheetData>
    <row r="1" spans="1:21" ht="18" x14ac:dyDescent="0.25">
      <c r="A1" s="218" t="s">
        <v>124</v>
      </c>
    </row>
    <row r="3" spans="1:21" ht="15.75" x14ac:dyDescent="0.25">
      <c r="A3" s="219" t="s">
        <v>125</v>
      </c>
    </row>
    <row r="4" spans="1:21" x14ac:dyDescent="0.25">
      <c r="A4" s="98"/>
    </row>
    <row r="5" spans="1:21" x14ac:dyDescent="0.25">
      <c r="A5" s="199" t="s">
        <v>71</v>
      </c>
    </row>
    <row r="6" spans="1:21" x14ac:dyDescent="0.25">
      <c r="A6" s="89"/>
    </row>
    <row r="7" spans="1:21" x14ac:dyDescent="0.25">
      <c r="A7" s="88" t="s">
        <v>123</v>
      </c>
    </row>
    <row r="9" spans="1:21" x14ac:dyDescent="0.25">
      <c r="A9" s="230" t="s">
        <v>31</v>
      </c>
      <c r="B9" s="228" t="s">
        <v>45</v>
      </c>
      <c r="C9" s="229"/>
      <c r="D9" s="228" t="s">
        <v>47</v>
      </c>
      <c r="E9" s="229"/>
      <c r="F9" s="228" t="s">
        <v>46</v>
      </c>
      <c r="G9" s="229"/>
      <c r="H9" s="228" t="s">
        <v>49</v>
      </c>
      <c r="I9" s="229"/>
      <c r="J9" s="228" t="s">
        <v>48</v>
      </c>
      <c r="K9" s="229"/>
      <c r="L9" s="87" t="s">
        <v>54</v>
      </c>
    </row>
    <row r="10" spans="1:21" ht="15.75" thickBot="1" x14ac:dyDescent="0.3">
      <c r="A10" s="231"/>
      <c r="B10" s="85" t="s">
        <v>52</v>
      </c>
      <c r="C10" s="86" t="s">
        <v>53</v>
      </c>
      <c r="D10" s="85" t="s">
        <v>52</v>
      </c>
      <c r="E10" s="86" t="s">
        <v>53</v>
      </c>
      <c r="F10" s="85" t="s">
        <v>52</v>
      </c>
      <c r="G10" s="86" t="s">
        <v>53</v>
      </c>
      <c r="H10" s="85" t="s">
        <v>52</v>
      </c>
      <c r="I10" s="86" t="s">
        <v>53</v>
      </c>
      <c r="J10" s="85" t="s">
        <v>52</v>
      </c>
      <c r="K10" s="86" t="s">
        <v>53</v>
      </c>
      <c r="L10" s="85" t="s">
        <v>52</v>
      </c>
      <c r="P10" t="s">
        <v>51</v>
      </c>
    </row>
    <row r="11" spans="1:21" x14ac:dyDescent="0.25">
      <c r="A11" s="39" t="s">
        <v>16</v>
      </c>
      <c r="B11" s="64">
        <v>8589.7999999999993</v>
      </c>
      <c r="C11" s="63">
        <f t="shared" ref="C11:C30" si="0">B11/$L11*100</f>
        <v>66.196575268568608</v>
      </c>
      <c r="D11" s="9">
        <v>26</v>
      </c>
      <c r="E11" s="63">
        <f>D11/$L11*100</f>
        <v>0.20036682541884374</v>
      </c>
      <c r="F11" s="9">
        <v>2745.8</v>
      </c>
      <c r="G11" s="63">
        <f t="shared" ref="G11:G30" si="1">F11/$L11*100</f>
        <v>21.160278047502352</v>
      </c>
      <c r="H11" s="9">
        <v>0</v>
      </c>
      <c r="I11" s="63">
        <f t="shared" ref="I11:I30" si="2">H11/$L11*100</f>
        <v>0</v>
      </c>
      <c r="J11" s="9">
        <v>1614.6</v>
      </c>
      <c r="K11" s="63">
        <f t="shared" ref="K11:K30" si="3">J11/$L11*100</f>
        <v>12.442779858510194</v>
      </c>
      <c r="L11" s="62">
        <v>12976.2</v>
      </c>
      <c r="M11" s="1">
        <f t="shared" ref="M11:M31" si="4">C11+E11+G11+I11+K11</f>
        <v>100</v>
      </c>
      <c r="N11" s="1"/>
    </row>
    <row r="12" spans="1:21" x14ac:dyDescent="0.25">
      <c r="A12" s="39" t="s">
        <v>0</v>
      </c>
      <c r="B12" s="64">
        <v>3900.3</v>
      </c>
      <c r="C12" s="63">
        <f t="shared" si="0"/>
        <v>98.799300858727875</v>
      </c>
      <c r="D12" s="9">
        <v>3.8</v>
      </c>
      <c r="E12" s="63">
        <f>D12/$L12*100</f>
        <v>9.6258580945867214E-2</v>
      </c>
      <c r="F12" s="9">
        <v>37.200000000000003</v>
      </c>
      <c r="G12" s="63">
        <f t="shared" si="1"/>
        <v>0.94232084504901592</v>
      </c>
      <c r="H12" s="9">
        <v>0</v>
      </c>
      <c r="I12" s="63">
        <f t="shared" si="2"/>
        <v>0</v>
      </c>
      <c r="J12" s="9">
        <v>6.4</v>
      </c>
      <c r="K12" s="63">
        <f t="shared" si="3"/>
        <v>0.16211971527725005</v>
      </c>
      <c r="L12" s="62">
        <v>3947.7</v>
      </c>
      <c r="M12" s="1">
        <f t="shared" si="4"/>
        <v>100.00000000000001</v>
      </c>
      <c r="N12" s="1"/>
      <c r="P12" s="53" t="s">
        <v>50</v>
      </c>
      <c r="Q12" s="83">
        <v>2006</v>
      </c>
      <c r="R12" s="84">
        <v>2019</v>
      </c>
      <c r="S12" s="83">
        <v>2020</v>
      </c>
      <c r="T12" s="82">
        <v>2022</v>
      </c>
      <c r="U12" s="82">
        <v>2024</v>
      </c>
    </row>
    <row r="13" spans="1:21" x14ac:dyDescent="0.25">
      <c r="A13" s="39" t="s">
        <v>6</v>
      </c>
      <c r="B13" s="64">
        <v>278.39999999999998</v>
      </c>
      <c r="C13" s="63">
        <f t="shared" si="0"/>
        <v>34.865372573575456</v>
      </c>
      <c r="D13" s="9">
        <v>318.39999999999998</v>
      </c>
      <c r="E13" s="63">
        <f>D13/$L13*100</f>
        <v>39.874765184721348</v>
      </c>
      <c r="F13" s="9">
        <v>187.2</v>
      </c>
      <c r="G13" s="63">
        <f t="shared" si="1"/>
        <v>23.443957420162803</v>
      </c>
      <c r="H13" s="9">
        <v>0</v>
      </c>
      <c r="I13" s="63">
        <f t="shared" si="2"/>
        <v>0</v>
      </c>
      <c r="J13" s="9">
        <v>14.5</v>
      </c>
      <c r="K13" s="63">
        <f t="shared" si="3"/>
        <v>1.8159048215403883</v>
      </c>
      <c r="L13" s="62">
        <v>798.5</v>
      </c>
      <c r="M13" s="1">
        <f t="shared" si="4"/>
        <v>100</v>
      </c>
      <c r="N13" s="1"/>
      <c r="P13" s="81" t="s">
        <v>49</v>
      </c>
      <c r="Q13" s="74">
        <v>0</v>
      </c>
      <c r="R13" s="75">
        <v>0</v>
      </c>
      <c r="S13" s="74">
        <v>0</v>
      </c>
      <c r="T13" s="80">
        <v>0</v>
      </c>
      <c r="U13" s="79">
        <v>0</v>
      </c>
    </row>
    <row r="14" spans="1:21" x14ac:dyDescent="0.25">
      <c r="A14" s="39" t="s">
        <v>19</v>
      </c>
      <c r="B14" s="64">
        <v>13088.6</v>
      </c>
      <c r="C14" s="63">
        <f t="shared" si="0"/>
        <v>61.930898732859539</v>
      </c>
      <c r="D14" s="77"/>
      <c r="E14" s="63">
        <v>0</v>
      </c>
      <c r="F14" s="9">
        <v>3991.5</v>
      </c>
      <c r="G14" s="63">
        <f t="shared" si="1"/>
        <v>18.886449451599777</v>
      </c>
      <c r="H14" s="9">
        <v>0</v>
      </c>
      <c r="I14" s="63">
        <f t="shared" si="2"/>
        <v>0</v>
      </c>
      <c r="J14" s="9">
        <v>4054.1</v>
      </c>
      <c r="K14" s="63">
        <f t="shared" si="3"/>
        <v>19.182651815540687</v>
      </c>
      <c r="L14" s="62">
        <v>21134.2</v>
      </c>
      <c r="M14" s="1">
        <f t="shared" si="4"/>
        <v>100</v>
      </c>
      <c r="N14" s="1"/>
      <c r="P14" s="78" t="s">
        <v>48</v>
      </c>
      <c r="Q14" s="74">
        <v>37</v>
      </c>
      <c r="R14" s="75">
        <v>159.9</v>
      </c>
      <c r="S14" s="74">
        <v>170.2</v>
      </c>
      <c r="T14" s="70">
        <v>80.099999999999994</v>
      </c>
      <c r="U14" s="69">
        <v>83.9</v>
      </c>
    </row>
    <row r="15" spans="1:21" x14ac:dyDescent="0.25">
      <c r="A15" s="39" t="s">
        <v>26</v>
      </c>
      <c r="B15" s="64">
        <v>13119.8</v>
      </c>
      <c r="C15" s="63">
        <f t="shared" si="0"/>
        <v>92.758111155888315</v>
      </c>
      <c r="D15" s="77"/>
      <c r="E15" s="63">
        <v>0</v>
      </c>
      <c r="F15" s="9">
        <v>694.8</v>
      </c>
      <c r="G15" s="63">
        <f t="shared" si="1"/>
        <v>4.9122955861454596</v>
      </c>
      <c r="H15" s="9">
        <v>0</v>
      </c>
      <c r="I15" s="63">
        <f t="shared" si="2"/>
        <v>0</v>
      </c>
      <c r="J15" s="9">
        <v>329.4</v>
      </c>
      <c r="K15" s="63">
        <f t="shared" si="3"/>
        <v>2.3288862493902047</v>
      </c>
      <c r="L15" s="62">
        <v>14144.1</v>
      </c>
      <c r="M15" s="1">
        <f t="shared" si="4"/>
        <v>99.999292991423985</v>
      </c>
      <c r="N15" s="1"/>
      <c r="P15" s="76" t="s">
        <v>47</v>
      </c>
      <c r="Q15" s="74">
        <v>210.2</v>
      </c>
      <c r="R15" s="75">
        <v>446.5</v>
      </c>
      <c r="S15" s="74">
        <v>410.2</v>
      </c>
      <c r="T15" s="70">
        <v>439.3</v>
      </c>
      <c r="U15" s="69">
        <v>416</v>
      </c>
    </row>
    <row r="16" spans="1:21" x14ac:dyDescent="0.25">
      <c r="A16" s="39" t="s">
        <v>18</v>
      </c>
      <c r="B16" s="64">
        <v>4842.2</v>
      </c>
      <c r="C16" s="63">
        <f t="shared" si="0"/>
        <v>48.779554131785986</v>
      </c>
      <c r="D16" s="9">
        <v>24.6</v>
      </c>
      <c r="E16" s="63">
        <f t="shared" ref="E16:E30" si="5">D16/$L16*100</f>
        <v>0.24781649490767324</v>
      </c>
      <c r="F16" s="9">
        <v>3220.5</v>
      </c>
      <c r="G16" s="63">
        <f t="shared" si="1"/>
        <v>32.44280576626673</v>
      </c>
      <c r="H16" s="9">
        <v>0</v>
      </c>
      <c r="I16" s="63">
        <f t="shared" si="2"/>
        <v>0</v>
      </c>
      <c r="J16" s="9">
        <v>1839.5</v>
      </c>
      <c r="K16" s="63">
        <f t="shared" si="3"/>
        <v>18.530830991165239</v>
      </c>
      <c r="L16" s="62">
        <v>9926.7000000000007</v>
      </c>
      <c r="M16" s="1">
        <f t="shared" si="4"/>
        <v>100.00100738412561</v>
      </c>
      <c r="N16" s="1"/>
      <c r="P16" s="76" t="s">
        <v>46</v>
      </c>
      <c r="Q16" s="74">
        <v>0.9</v>
      </c>
      <c r="R16" s="75">
        <v>911.5</v>
      </c>
      <c r="S16" s="74">
        <v>945.5</v>
      </c>
      <c r="T16" s="70">
        <v>986.1</v>
      </c>
      <c r="U16" s="69">
        <v>1223.3</v>
      </c>
    </row>
    <row r="17" spans="1:21" x14ac:dyDescent="0.25">
      <c r="A17" s="39" t="s">
        <v>24</v>
      </c>
      <c r="B17" s="64">
        <v>2163.1</v>
      </c>
      <c r="C17" s="63">
        <f t="shared" si="0"/>
        <v>56.826481019309071</v>
      </c>
      <c r="D17" s="9"/>
      <c r="E17" s="63">
        <f t="shared" si="5"/>
        <v>0</v>
      </c>
      <c r="F17" s="9">
        <v>961.4</v>
      </c>
      <c r="G17" s="63">
        <f t="shared" si="1"/>
        <v>25.256797583081571</v>
      </c>
      <c r="H17" s="9">
        <v>0</v>
      </c>
      <c r="I17" s="63">
        <f t="shared" si="2"/>
        <v>0</v>
      </c>
      <c r="J17" s="9">
        <v>682</v>
      </c>
      <c r="K17" s="63">
        <f t="shared" si="3"/>
        <v>17.916721397609354</v>
      </c>
      <c r="L17" s="62">
        <v>3806.5</v>
      </c>
      <c r="M17" s="1">
        <f t="shared" si="4"/>
        <v>99.999999999999986</v>
      </c>
      <c r="N17" s="1"/>
      <c r="P17" s="76" t="s">
        <v>45</v>
      </c>
      <c r="Q17" s="74">
        <v>1877.5</v>
      </c>
      <c r="R17" s="75">
        <v>1676.2</v>
      </c>
      <c r="S17" s="74">
        <v>1165.5999999999999</v>
      </c>
      <c r="T17" s="70">
        <v>1110.4000000000001</v>
      </c>
      <c r="U17" s="69">
        <v>1086.0999999999999</v>
      </c>
    </row>
    <row r="18" spans="1:21" x14ac:dyDescent="0.25">
      <c r="A18" s="39" t="s">
        <v>22</v>
      </c>
      <c r="B18" s="64">
        <v>1127.7</v>
      </c>
      <c r="C18" s="63">
        <f t="shared" si="0"/>
        <v>16.677511905114024</v>
      </c>
      <c r="D18" s="9">
        <v>76.7</v>
      </c>
      <c r="E18" s="63">
        <f t="shared" si="5"/>
        <v>1.1343133485166672</v>
      </c>
      <c r="F18" s="9">
        <v>3254.4</v>
      </c>
      <c r="G18" s="63">
        <f t="shared" si="1"/>
        <v>48.129196367831049</v>
      </c>
      <c r="H18" s="9">
        <v>0</v>
      </c>
      <c r="I18" s="63">
        <f t="shared" si="2"/>
        <v>0</v>
      </c>
      <c r="J18" s="9">
        <v>2303</v>
      </c>
      <c r="K18" s="63">
        <f t="shared" si="3"/>
        <v>34.058978378538256</v>
      </c>
      <c r="L18" s="62">
        <v>6761.8</v>
      </c>
      <c r="M18" s="1">
        <f t="shared" si="4"/>
        <v>100</v>
      </c>
      <c r="N18" s="1"/>
      <c r="P18" s="73" t="s">
        <v>44</v>
      </c>
      <c r="Q18" s="71">
        <v>2125.6</v>
      </c>
      <c r="R18" s="72">
        <v>3194.1000000000004</v>
      </c>
      <c r="S18" s="71">
        <v>2691.6</v>
      </c>
      <c r="T18" s="70">
        <v>2615.9</v>
      </c>
      <c r="U18" s="69">
        <f>SUM(U13:U17)</f>
        <v>2809.2999999999997</v>
      </c>
    </row>
    <row r="19" spans="1:21" x14ac:dyDescent="0.25">
      <c r="A19" s="39" t="s">
        <v>14</v>
      </c>
      <c r="B19" s="64">
        <v>867.7</v>
      </c>
      <c r="C19" s="63">
        <f t="shared" si="0"/>
        <v>10.184870004108223</v>
      </c>
      <c r="D19" s="9">
        <v>249.3</v>
      </c>
      <c r="E19" s="63">
        <f t="shared" si="5"/>
        <v>2.9262280650272903</v>
      </c>
      <c r="F19" s="9">
        <v>1376.7</v>
      </c>
      <c r="G19" s="63">
        <f t="shared" si="1"/>
        <v>16.159399025764422</v>
      </c>
      <c r="H19" s="9">
        <v>5675</v>
      </c>
      <c r="I19" s="63">
        <f t="shared" si="2"/>
        <v>66.611890369153116</v>
      </c>
      <c r="J19" s="9">
        <v>350.7</v>
      </c>
      <c r="K19" s="63">
        <f t="shared" si="3"/>
        <v>4.116438758143083</v>
      </c>
      <c r="L19" s="62">
        <v>8519.5</v>
      </c>
      <c r="M19" s="1">
        <f t="shared" si="4"/>
        <v>99.998826222196129</v>
      </c>
      <c r="N19" s="1"/>
    </row>
    <row r="20" spans="1:21" x14ac:dyDescent="0.25">
      <c r="A20" s="39" t="s">
        <v>3</v>
      </c>
      <c r="B20" s="64">
        <v>1282.5999999999999</v>
      </c>
      <c r="C20" s="63">
        <f t="shared" si="0"/>
        <v>59.152331319466853</v>
      </c>
      <c r="D20" s="9">
        <v>5.3</v>
      </c>
      <c r="E20" s="63">
        <f t="shared" si="5"/>
        <v>0.24443112115482171</v>
      </c>
      <c r="F20" s="9">
        <v>712.4</v>
      </c>
      <c r="G20" s="63">
        <f t="shared" si="1"/>
        <v>32.855232209565095</v>
      </c>
      <c r="H20" s="9">
        <v>0</v>
      </c>
      <c r="I20" s="63">
        <f t="shared" si="2"/>
        <v>0</v>
      </c>
      <c r="J20" s="9">
        <v>168</v>
      </c>
      <c r="K20" s="63">
        <f t="shared" si="3"/>
        <v>7.7480053498132166</v>
      </c>
      <c r="L20" s="62">
        <v>2168.3000000000002</v>
      </c>
      <c r="M20" s="1">
        <f t="shared" si="4"/>
        <v>99.999999999999972</v>
      </c>
      <c r="N20" s="1"/>
    </row>
    <row r="21" spans="1:21" x14ac:dyDescent="0.25">
      <c r="A21" s="39" t="s">
        <v>8</v>
      </c>
      <c r="B21" s="64">
        <v>255.4</v>
      </c>
      <c r="C21" s="63">
        <f t="shared" si="0"/>
        <v>12.624814631735049</v>
      </c>
      <c r="D21" s="9">
        <v>27.8</v>
      </c>
      <c r="E21" s="63">
        <f t="shared" si="5"/>
        <v>1.3741967375185369</v>
      </c>
      <c r="F21" s="9">
        <v>1602.6</v>
      </c>
      <c r="G21" s="63">
        <f t="shared" si="1"/>
        <v>79.218981710331178</v>
      </c>
      <c r="H21" s="9">
        <v>0</v>
      </c>
      <c r="I21" s="63">
        <f t="shared" si="2"/>
        <v>0</v>
      </c>
      <c r="J21" s="9">
        <v>137.19999999999999</v>
      </c>
      <c r="K21" s="63">
        <f t="shared" si="3"/>
        <v>6.7820069204152249</v>
      </c>
      <c r="L21" s="62">
        <v>2023</v>
      </c>
      <c r="M21" s="1">
        <f t="shared" si="4"/>
        <v>99.999999999999986</v>
      </c>
      <c r="N21" s="1"/>
    </row>
    <row r="22" spans="1:21" x14ac:dyDescent="0.25">
      <c r="A22" s="39" t="s">
        <v>15</v>
      </c>
      <c r="B22" s="64">
        <v>774.5</v>
      </c>
      <c r="C22" s="63">
        <f t="shared" si="0"/>
        <v>16.381480149749361</v>
      </c>
      <c r="D22" s="9">
        <v>130.5</v>
      </c>
      <c r="E22" s="63">
        <f t="shared" si="5"/>
        <v>2.7602106643541533</v>
      </c>
      <c r="F22" s="9">
        <v>3184.1</v>
      </c>
      <c r="G22" s="63">
        <f t="shared" si="1"/>
        <v>67.347025106283979</v>
      </c>
      <c r="H22" s="9">
        <v>0</v>
      </c>
      <c r="I22" s="63">
        <f t="shared" si="2"/>
        <v>0</v>
      </c>
      <c r="J22" s="9">
        <v>638.70000000000005</v>
      </c>
      <c r="K22" s="63">
        <f t="shared" si="3"/>
        <v>13.509168975655156</v>
      </c>
      <c r="L22" s="62">
        <v>4727.8999999999996</v>
      </c>
      <c r="M22" s="1">
        <f t="shared" si="4"/>
        <v>99.997884896042649</v>
      </c>
      <c r="N22" s="1"/>
      <c r="P22" s="3" t="s">
        <v>43</v>
      </c>
    </row>
    <row r="23" spans="1:21" x14ac:dyDescent="0.25">
      <c r="A23" s="43" t="s">
        <v>5</v>
      </c>
      <c r="B23" s="68">
        <v>1086.0999999999999</v>
      </c>
      <c r="C23" s="66">
        <f t="shared" si="0"/>
        <v>38.659500249163521</v>
      </c>
      <c r="D23" s="67">
        <v>416</v>
      </c>
      <c r="E23" s="66">
        <f t="shared" si="5"/>
        <v>14.8074321919271</v>
      </c>
      <c r="F23" s="67">
        <v>1223.3</v>
      </c>
      <c r="G23" s="66">
        <f t="shared" si="1"/>
        <v>43.543105289385629</v>
      </c>
      <c r="H23" s="67">
        <v>0</v>
      </c>
      <c r="I23" s="66">
        <f t="shared" si="2"/>
        <v>0</v>
      </c>
      <c r="J23" s="67">
        <v>83.9</v>
      </c>
      <c r="K23" s="66">
        <f t="shared" si="3"/>
        <v>2.9864027906314519</v>
      </c>
      <c r="L23" s="65">
        <v>2809.4</v>
      </c>
      <c r="M23" s="1">
        <f t="shared" si="4"/>
        <v>99.996440521107701</v>
      </c>
      <c r="N23" s="1"/>
    </row>
    <row r="24" spans="1:21" x14ac:dyDescent="0.25">
      <c r="A24" s="39" t="s">
        <v>1</v>
      </c>
      <c r="B24" s="64">
        <v>141.9</v>
      </c>
      <c r="C24" s="63">
        <f t="shared" si="0"/>
        <v>11.933395004625348</v>
      </c>
      <c r="D24" s="9">
        <v>642.20000000000005</v>
      </c>
      <c r="E24" s="63">
        <f t="shared" si="5"/>
        <v>54.007232360608867</v>
      </c>
      <c r="F24" s="9">
        <v>267.7</v>
      </c>
      <c r="G24" s="63">
        <f t="shared" si="1"/>
        <v>22.512824825498274</v>
      </c>
      <c r="H24" s="9">
        <v>0</v>
      </c>
      <c r="I24" s="63">
        <f t="shared" si="2"/>
        <v>0</v>
      </c>
      <c r="J24" s="9">
        <v>137.30000000000001</v>
      </c>
      <c r="K24" s="63">
        <f t="shared" si="3"/>
        <v>11.546547809267516</v>
      </c>
      <c r="L24" s="62">
        <v>1189.0999999999999</v>
      </c>
      <c r="M24" s="1">
        <f t="shared" si="4"/>
        <v>100</v>
      </c>
      <c r="N24" s="1"/>
    </row>
    <row r="25" spans="1:21" x14ac:dyDescent="0.25">
      <c r="A25" s="39" t="s">
        <v>12</v>
      </c>
      <c r="B25" s="64">
        <v>388.1</v>
      </c>
      <c r="C25" s="63">
        <f t="shared" si="0"/>
        <v>6.1622737376945063</v>
      </c>
      <c r="D25" s="9">
        <v>3666.6</v>
      </c>
      <c r="E25" s="63">
        <f t="shared" si="5"/>
        <v>58.21848205779613</v>
      </c>
      <c r="F25" s="9">
        <v>1431.3</v>
      </c>
      <c r="G25" s="63">
        <f t="shared" si="1"/>
        <v>22.726262305493808</v>
      </c>
      <c r="H25" s="9">
        <v>0</v>
      </c>
      <c r="I25" s="63">
        <f t="shared" si="2"/>
        <v>0</v>
      </c>
      <c r="J25" s="9">
        <v>811.9</v>
      </c>
      <c r="K25" s="63">
        <f t="shared" si="3"/>
        <v>12.891394093362972</v>
      </c>
      <c r="L25" s="62">
        <v>6298</v>
      </c>
      <c r="M25" s="1">
        <f t="shared" si="4"/>
        <v>99.998412194347424</v>
      </c>
      <c r="N25" s="1"/>
    </row>
    <row r="26" spans="1:21" x14ac:dyDescent="0.25">
      <c r="A26" s="39" t="s">
        <v>11</v>
      </c>
      <c r="B26" s="64">
        <v>8.5</v>
      </c>
      <c r="C26" s="63">
        <f t="shared" si="0"/>
        <v>6.736782037361401E-2</v>
      </c>
      <c r="D26" s="9">
        <v>5885.1</v>
      </c>
      <c r="E26" s="63">
        <f t="shared" si="5"/>
        <v>46.643101138912449</v>
      </c>
      <c r="F26" s="9">
        <v>4638.8999999999996</v>
      </c>
      <c r="G26" s="63">
        <f t="shared" si="1"/>
        <v>36.766186109548002</v>
      </c>
      <c r="H26" s="9">
        <v>0</v>
      </c>
      <c r="I26" s="63">
        <f t="shared" si="2"/>
        <v>0</v>
      </c>
      <c r="J26" s="9">
        <v>2084.8000000000002</v>
      </c>
      <c r="K26" s="63">
        <f t="shared" si="3"/>
        <v>16.523344931165944</v>
      </c>
      <c r="L26" s="62">
        <v>12617.3</v>
      </c>
      <c r="M26" s="1">
        <f t="shared" si="4"/>
        <v>100</v>
      </c>
      <c r="N26" s="1"/>
    </row>
    <row r="27" spans="1:21" x14ac:dyDescent="0.25">
      <c r="A27" s="39" t="s">
        <v>2</v>
      </c>
      <c r="B27" s="64">
        <v>242.6</v>
      </c>
      <c r="C27" s="63">
        <f t="shared" si="0"/>
        <v>6.1642443337737571</v>
      </c>
      <c r="D27" s="9">
        <v>2899.1</v>
      </c>
      <c r="E27" s="63">
        <f t="shared" si="5"/>
        <v>73.663482061185078</v>
      </c>
      <c r="F27" s="9">
        <v>660.8</v>
      </c>
      <c r="G27" s="63">
        <f t="shared" si="1"/>
        <v>16.790324219941049</v>
      </c>
      <c r="H27" s="9">
        <v>0</v>
      </c>
      <c r="I27" s="63">
        <f t="shared" si="2"/>
        <v>0</v>
      </c>
      <c r="J27" s="9">
        <v>133</v>
      </c>
      <c r="K27" s="63">
        <f t="shared" si="3"/>
        <v>3.3794084764711858</v>
      </c>
      <c r="L27" s="62">
        <v>3935.6</v>
      </c>
      <c r="M27" s="1">
        <f t="shared" si="4"/>
        <v>99.99745909137107</v>
      </c>
      <c r="N27" s="1"/>
    </row>
    <row r="28" spans="1:21" x14ac:dyDescent="0.25">
      <c r="A28" s="39" t="s">
        <v>4</v>
      </c>
      <c r="B28" s="64">
        <v>807.2</v>
      </c>
      <c r="C28" s="63">
        <f t="shared" si="0"/>
        <v>15.782887533239482</v>
      </c>
      <c r="D28" s="9">
        <v>2187.8000000000002</v>
      </c>
      <c r="E28" s="63">
        <f t="shared" si="5"/>
        <v>42.777256374159244</v>
      </c>
      <c r="F28" s="9">
        <v>918.3</v>
      </c>
      <c r="G28" s="63">
        <f t="shared" si="1"/>
        <v>17.955185358986391</v>
      </c>
      <c r="H28" s="9">
        <v>0</v>
      </c>
      <c r="I28" s="63">
        <f t="shared" si="2"/>
        <v>0</v>
      </c>
      <c r="J28" s="9">
        <v>1201.2</v>
      </c>
      <c r="K28" s="63">
        <f t="shared" si="3"/>
        <v>23.486625997184422</v>
      </c>
      <c r="L28" s="62">
        <v>5114.3999999999996</v>
      </c>
      <c r="M28" s="1">
        <f t="shared" si="4"/>
        <v>100.00195526356954</v>
      </c>
      <c r="N28" s="1"/>
    </row>
    <row r="29" spans="1:21" x14ac:dyDescent="0.25">
      <c r="A29" s="39" t="s">
        <v>13</v>
      </c>
      <c r="B29" s="64">
        <v>36.299999999999997</v>
      </c>
      <c r="C29" s="63">
        <f t="shared" si="0"/>
        <v>0.50880955384550686</v>
      </c>
      <c r="D29" s="9">
        <v>3871.8</v>
      </c>
      <c r="E29" s="63">
        <f t="shared" si="5"/>
        <v>54.270215718430684</v>
      </c>
      <c r="F29" s="9">
        <v>3044.6</v>
      </c>
      <c r="G29" s="63">
        <f t="shared" si="1"/>
        <v>42.675525279284585</v>
      </c>
      <c r="H29" s="9">
        <v>0</v>
      </c>
      <c r="I29" s="63">
        <f t="shared" si="2"/>
        <v>0</v>
      </c>
      <c r="J29" s="9">
        <v>181.6</v>
      </c>
      <c r="K29" s="63">
        <f t="shared" si="3"/>
        <v>2.5454494484392303</v>
      </c>
      <c r="L29" s="62">
        <v>7134.3</v>
      </c>
      <c r="M29" s="1">
        <f t="shared" si="4"/>
        <v>100</v>
      </c>
      <c r="N29" s="1"/>
    </row>
    <row r="30" spans="1:21" x14ac:dyDescent="0.25">
      <c r="A30" s="39" t="s">
        <v>9</v>
      </c>
      <c r="B30" s="64">
        <v>129.69999999999999</v>
      </c>
      <c r="C30" s="63">
        <f t="shared" si="0"/>
        <v>2.9990519573612042</v>
      </c>
      <c r="D30" s="9">
        <v>1890.8</v>
      </c>
      <c r="E30" s="63">
        <f t="shared" si="5"/>
        <v>43.720951742317389</v>
      </c>
      <c r="F30" s="9">
        <v>1839.3</v>
      </c>
      <c r="G30" s="63">
        <f t="shared" si="1"/>
        <v>42.530117696025158</v>
      </c>
      <c r="H30" s="9">
        <v>0</v>
      </c>
      <c r="I30" s="63">
        <f t="shared" si="2"/>
        <v>0</v>
      </c>
      <c r="J30" s="9">
        <v>464.9</v>
      </c>
      <c r="K30" s="63">
        <f t="shared" si="3"/>
        <v>10.749878604296253</v>
      </c>
      <c r="L30" s="62">
        <v>4324.7</v>
      </c>
      <c r="M30" s="1">
        <f t="shared" si="4"/>
        <v>100.00000000000001</v>
      </c>
      <c r="N30" s="1"/>
    </row>
    <row r="31" spans="1:21" x14ac:dyDescent="0.25">
      <c r="A31" s="34" t="s">
        <v>21</v>
      </c>
      <c r="B31" s="61">
        <v>53130.8</v>
      </c>
      <c r="C31" s="60">
        <f>B31/L31*100</f>
        <v>39.544349961855502</v>
      </c>
      <c r="D31" s="59">
        <v>22321.9</v>
      </c>
      <c r="E31" s="60">
        <f>D31/L31*100</f>
        <v>16.613810170626873</v>
      </c>
      <c r="F31" s="59">
        <v>35993.1</v>
      </c>
      <c r="G31" s="60">
        <f>F31/L31*100</f>
        <v>26.789051597417334</v>
      </c>
      <c r="H31" s="59">
        <v>5836.9</v>
      </c>
      <c r="I31" s="60">
        <f>H31/L31*100</f>
        <v>4.3443053048769134</v>
      </c>
      <c r="J31" s="59">
        <v>17236.7</v>
      </c>
      <c r="K31" s="60">
        <f>J31/L31*100</f>
        <v>12.828982379100534</v>
      </c>
      <c r="L31" s="59">
        <v>134357.5</v>
      </c>
      <c r="M31" s="1">
        <f t="shared" si="4"/>
        <v>100.12049941387717</v>
      </c>
      <c r="N31" s="1"/>
    </row>
    <row r="33" spans="1:16" x14ac:dyDescent="0.25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1"/>
    </row>
    <row r="34" spans="1:16" x14ac:dyDescent="0.25">
      <c r="A34" s="126" t="s">
        <v>71</v>
      </c>
    </row>
    <row r="36" spans="1:16" ht="15" customHeight="1" x14ac:dyDescent="0.25"/>
    <row r="40" spans="1:16" x14ac:dyDescent="0.25">
      <c r="O40" s="126" t="s">
        <v>71</v>
      </c>
    </row>
    <row r="45" spans="1:16" x14ac:dyDescent="0.25">
      <c r="N45" s="1"/>
      <c r="P45" s="1"/>
    </row>
    <row r="46" spans="1:16" x14ac:dyDescent="0.25">
      <c r="N46" s="1"/>
      <c r="P46" s="1"/>
    </row>
    <row r="47" spans="1:16" x14ac:dyDescent="0.25">
      <c r="N47" s="1"/>
      <c r="P47" s="1"/>
    </row>
    <row r="48" spans="1:16" x14ac:dyDescent="0.25">
      <c r="N48" s="1"/>
      <c r="P48" s="1"/>
    </row>
    <row r="49" spans="14:16" x14ac:dyDescent="0.25">
      <c r="N49" s="1"/>
      <c r="P49" s="1"/>
    </row>
    <row r="50" spans="14:16" x14ac:dyDescent="0.25">
      <c r="N50" s="1"/>
      <c r="P50" s="1"/>
    </row>
    <row r="51" spans="14:16" x14ac:dyDescent="0.25">
      <c r="N51" s="1"/>
      <c r="P51" s="1"/>
    </row>
    <row r="52" spans="14:16" x14ac:dyDescent="0.25">
      <c r="N52" s="1"/>
      <c r="P52" s="1"/>
    </row>
    <row r="53" spans="14:16" x14ac:dyDescent="0.25">
      <c r="N53" s="1"/>
      <c r="P53" s="1"/>
    </row>
    <row r="54" spans="14:16" x14ac:dyDescent="0.25">
      <c r="N54" s="1"/>
      <c r="P54" s="1"/>
    </row>
    <row r="55" spans="14:16" x14ac:dyDescent="0.25">
      <c r="N55" s="1"/>
      <c r="P55" s="1"/>
    </row>
    <row r="56" spans="14:16" x14ac:dyDescent="0.25">
      <c r="N56" s="1"/>
      <c r="P56" s="1"/>
    </row>
    <row r="57" spans="14:16" x14ac:dyDescent="0.25">
      <c r="N57" s="1"/>
      <c r="P57" s="1"/>
    </row>
    <row r="58" spans="14:16" x14ac:dyDescent="0.25">
      <c r="N58" s="1"/>
      <c r="P58" s="1"/>
    </row>
    <row r="59" spans="14:16" x14ac:dyDescent="0.25">
      <c r="N59" s="1"/>
      <c r="P59" s="1"/>
    </row>
    <row r="60" spans="14:16" x14ac:dyDescent="0.25">
      <c r="N60" s="1"/>
      <c r="P60" s="1"/>
    </row>
    <row r="61" spans="14:16" x14ac:dyDescent="0.25">
      <c r="N61" s="1"/>
      <c r="P61" s="1"/>
    </row>
    <row r="62" spans="14:16" x14ac:dyDescent="0.25">
      <c r="N62" s="1"/>
      <c r="P62" s="1"/>
    </row>
    <row r="63" spans="14:16" x14ac:dyDescent="0.25">
      <c r="N63" s="1"/>
      <c r="P63" s="1"/>
    </row>
    <row r="64" spans="14:16" x14ac:dyDescent="0.25">
      <c r="N64" s="1"/>
      <c r="P64" s="1"/>
    </row>
    <row r="65" spans="14:16" x14ac:dyDescent="0.25">
      <c r="N65" s="1"/>
      <c r="P65" s="1"/>
    </row>
  </sheetData>
  <mergeCells count="6">
    <mergeCell ref="J9:K9"/>
    <mergeCell ref="A9:A10"/>
    <mergeCell ref="B9:C9"/>
    <mergeCell ref="D9:E9"/>
    <mergeCell ref="F9:G9"/>
    <mergeCell ref="H9:I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60681-8C0C-462D-854B-761D1C554D2A}">
  <sheetPr>
    <tabColor rgb="FF92D050"/>
  </sheetPr>
  <dimension ref="A1:W34"/>
  <sheetViews>
    <sheetView zoomScale="115" zoomScaleNormal="115" workbookViewId="0">
      <selection sqref="A1:A5"/>
    </sheetView>
  </sheetViews>
  <sheetFormatPr defaultRowHeight="15" x14ac:dyDescent="0.25"/>
  <cols>
    <col min="1" max="1" width="10.140625" bestFit="1" customWidth="1"/>
    <col min="3" max="3" width="10.140625" bestFit="1" customWidth="1"/>
    <col min="4" max="4" width="10.28515625" customWidth="1"/>
    <col min="6" max="6" width="10.140625" bestFit="1" customWidth="1"/>
    <col min="8" max="8" width="24.5703125" customWidth="1"/>
    <col min="9" max="9" width="8.28515625" customWidth="1"/>
    <col min="10" max="10" width="14.140625" customWidth="1"/>
    <col min="11" max="11" width="10.28515625" customWidth="1"/>
    <col min="12" max="12" width="9.85546875" bestFit="1" customWidth="1"/>
    <col min="15" max="15" width="9.85546875" bestFit="1" customWidth="1"/>
    <col min="21" max="21" width="8" customWidth="1"/>
  </cols>
  <sheetData>
    <row r="1" spans="1:23" ht="18" x14ac:dyDescent="0.25">
      <c r="A1" s="218" t="s">
        <v>124</v>
      </c>
    </row>
    <row r="3" spans="1:23" ht="15.75" x14ac:dyDescent="0.25">
      <c r="A3" s="219" t="s">
        <v>125</v>
      </c>
    </row>
    <row r="4" spans="1:23" x14ac:dyDescent="0.25">
      <c r="A4" s="98"/>
      <c r="N4" s="115"/>
    </row>
    <row r="5" spans="1:23" x14ac:dyDescent="0.25">
      <c r="A5" s="199" t="s">
        <v>71</v>
      </c>
    </row>
    <row r="7" spans="1:23" x14ac:dyDescent="0.25">
      <c r="W7" s="1"/>
    </row>
    <row r="8" spans="1:23" x14ac:dyDescent="0.25">
      <c r="A8" s="57" t="s">
        <v>68</v>
      </c>
      <c r="L8" s="103" t="s">
        <v>67</v>
      </c>
    </row>
    <row r="9" spans="1:23" ht="15.75" thickBot="1" x14ac:dyDescent="0.3">
      <c r="A9" s="114" t="s">
        <v>66</v>
      </c>
      <c r="B9" s="21" t="s">
        <v>58</v>
      </c>
      <c r="C9" s="21" t="s">
        <v>57</v>
      </c>
      <c r="D9" s="21" t="s">
        <v>56</v>
      </c>
      <c r="E9" s="21" t="s">
        <v>55</v>
      </c>
      <c r="F9" s="21" t="s">
        <v>44</v>
      </c>
    </row>
    <row r="10" spans="1:23" x14ac:dyDescent="0.25">
      <c r="A10" s="111" t="s">
        <v>65</v>
      </c>
      <c r="B10" s="113">
        <v>982.5</v>
      </c>
      <c r="C10" s="112">
        <v>542.1</v>
      </c>
      <c r="D10" s="110">
        <v>360.1</v>
      </c>
      <c r="E10" s="110">
        <v>50.5</v>
      </c>
      <c r="F10" s="109">
        <v>1935.1</v>
      </c>
      <c r="G10" s="91"/>
      <c r="H10" s="91"/>
      <c r="I10" s="91"/>
      <c r="J10" s="1"/>
      <c r="K10" s="108"/>
      <c r="L10" s="108"/>
      <c r="M10" s="108"/>
      <c r="N10" s="108"/>
    </row>
    <row r="11" spans="1:23" x14ac:dyDescent="0.25">
      <c r="A11" s="111" t="s">
        <v>64</v>
      </c>
      <c r="B11" s="110">
        <v>673.6</v>
      </c>
      <c r="C11" s="110">
        <v>434.1</v>
      </c>
      <c r="D11" s="110">
        <v>279.2</v>
      </c>
      <c r="E11" s="110">
        <v>20.6</v>
      </c>
      <c r="F11" s="109">
        <v>1407.6</v>
      </c>
      <c r="G11" s="91"/>
      <c r="H11" s="91"/>
      <c r="I11" s="91"/>
      <c r="J11" s="1"/>
      <c r="K11" s="108"/>
      <c r="L11" s="108"/>
      <c r="M11" s="108"/>
      <c r="N11" s="108"/>
    </row>
    <row r="12" spans="1:23" x14ac:dyDescent="0.25">
      <c r="A12" s="111" t="s">
        <v>63</v>
      </c>
      <c r="B12" s="110">
        <v>386.6</v>
      </c>
      <c r="C12" s="112">
        <v>367.79999999999995</v>
      </c>
      <c r="D12" s="110">
        <v>307.10000000000002</v>
      </c>
      <c r="E12" s="112">
        <v>18</v>
      </c>
      <c r="F12" s="109">
        <v>1079.5</v>
      </c>
      <c r="G12" s="91"/>
      <c r="I12" s="91"/>
      <c r="J12" s="1"/>
      <c r="K12" s="108"/>
      <c r="L12" s="108"/>
      <c r="M12" s="108"/>
      <c r="N12" s="108"/>
    </row>
    <row r="13" spans="1:23" x14ac:dyDescent="0.25">
      <c r="A13" s="111" t="s">
        <v>62</v>
      </c>
      <c r="B13" s="110">
        <v>690.1</v>
      </c>
      <c r="C13" s="110">
        <v>393.09999999999991</v>
      </c>
      <c r="D13" s="110">
        <v>299.2</v>
      </c>
      <c r="E13" s="110">
        <v>70.900000000000006</v>
      </c>
      <c r="F13" s="109">
        <v>1453.3</v>
      </c>
      <c r="H13" s="91"/>
      <c r="J13" s="1"/>
      <c r="K13" s="108"/>
      <c r="L13" s="108"/>
      <c r="M13" s="108"/>
      <c r="N13" s="108"/>
    </row>
    <row r="14" spans="1:23" x14ac:dyDescent="0.25">
      <c r="A14" s="232" t="s">
        <v>61</v>
      </c>
      <c r="B14" s="101">
        <v>2732.7999999999997</v>
      </c>
      <c r="C14" s="107">
        <v>1737.1000000000004</v>
      </c>
      <c r="D14" s="101">
        <v>1245.5999999999999</v>
      </c>
      <c r="E14" s="101">
        <v>160</v>
      </c>
      <c r="F14" s="101">
        <v>5875.5</v>
      </c>
      <c r="G14" s="131">
        <v>93.4</v>
      </c>
      <c r="H14" s="130" t="s">
        <v>74</v>
      </c>
      <c r="I14" s="132">
        <f>F14+G14</f>
        <v>5968.9</v>
      </c>
      <c r="J14" s="130" t="s">
        <v>75</v>
      </c>
      <c r="K14" s="106"/>
      <c r="L14" s="106"/>
      <c r="M14" s="106"/>
      <c r="N14" s="106"/>
    </row>
    <row r="15" spans="1:23" x14ac:dyDescent="0.25">
      <c r="A15" s="233"/>
      <c r="B15" s="105">
        <f>B14/$F14</f>
        <v>0.46511786230959062</v>
      </c>
      <c r="C15" s="105">
        <f>C14/$F14</f>
        <v>0.29565143392051746</v>
      </c>
      <c r="D15" s="105">
        <f>D14/$F14</f>
        <v>0.21199897881031399</v>
      </c>
      <c r="E15" s="105">
        <f>E14/$F14</f>
        <v>2.7231724959577909E-2</v>
      </c>
      <c r="F15" s="105">
        <f>F14/$F14</f>
        <v>1</v>
      </c>
      <c r="G15" s="133"/>
      <c r="I15" s="1"/>
      <c r="M15" s="1"/>
    </row>
    <row r="16" spans="1:23" x14ac:dyDescent="0.25">
      <c r="A16" s="234" t="s">
        <v>21</v>
      </c>
      <c r="B16" s="104">
        <v>124485.5</v>
      </c>
      <c r="C16" s="134">
        <v>87685.499999999971</v>
      </c>
      <c r="D16" s="100">
        <v>63222.1</v>
      </c>
      <c r="E16" s="100">
        <v>6333.4</v>
      </c>
      <c r="F16" s="104">
        <f>SUM(B16:E16)</f>
        <v>281726.5</v>
      </c>
      <c r="G16" s="131">
        <f>I16-F16</f>
        <v>5645.5</v>
      </c>
      <c r="H16" s="130" t="s">
        <v>74</v>
      </c>
      <c r="I16" s="132">
        <v>287372</v>
      </c>
      <c r="J16" s="130" t="s">
        <v>75</v>
      </c>
    </row>
    <row r="17" spans="1:15" x14ac:dyDescent="0.25">
      <c r="A17" s="235"/>
      <c r="B17" s="94">
        <f>B16/$F16</f>
        <v>0.44186649108266352</v>
      </c>
      <c r="C17" s="94">
        <f>C16/$F16</f>
        <v>0.31124335126443542</v>
      </c>
      <c r="D17" s="94">
        <f>D16/$F16</f>
        <v>0.22440948934516278</v>
      </c>
      <c r="E17" s="94">
        <f>E16/$F16</f>
        <v>2.2480668307738177E-2</v>
      </c>
      <c r="F17" s="94">
        <f>F16/$F16</f>
        <v>1</v>
      </c>
      <c r="K17" s="1"/>
      <c r="L17" s="1"/>
      <c r="M17" s="1"/>
      <c r="N17" s="1"/>
      <c r="O17" s="1"/>
    </row>
    <row r="18" spans="1:15" x14ac:dyDescent="0.25">
      <c r="G18" s="132"/>
      <c r="H18" s="129"/>
      <c r="L18" s="1"/>
      <c r="M18" s="1"/>
      <c r="N18" s="1"/>
      <c r="O18" s="1"/>
    </row>
    <row r="19" spans="1:15" x14ac:dyDescent="0.25">
      <c r="A19" s="135" t="s">
        <v>76</v>
      </c>
      <c r="C19" s="1"/>
      <c r="H19" s="1"/>
    </row>
    <row r="20" spans="1:15" x14ac:dyDescent="0.25">
      <c r="A20" s="103" t="s">
        <v>60</v>
      </c>
    </row>
    <row r="21" spans="1:15" ht="15.75" thickBot="1" x14ac:dyDescent="0.3">
      <c r="A21" s="98"/>
      <c r="B21" s="97" t="s">
        <v>58</v>
      </c>
      <c r="C21" s="97" t="s">
        <v>59</v>
      </c>
      <c r="D21" s="97" t="s">
        <v>56</v>
      </c>
      <c r="E21" s="97" t="s">
        <v>55</v>
      </c>
      <c r="F21" s="97" t="s">
        <v>44</v>
      </c>
      <c r="H21" s="100"/>
    </row>
    <row r="22" spans="1:15" x14ac:dyDescent="0.25">
      <c r="A22" s="96" t="s">
        <v>5</v>
      </c>
      <c r="B22" s="102">
        <v>2732.7999999999997</v>
      </c>
      <c r="C22" s="101">
        <v>1737.1000000000004</v>
      </c>
      <c r="D22" s="101">
        <v>1245.5999999999999</v>
      </c>
      <c r="E22" s="101">
        <v>160</v>
      </c>
      <c r="F22" s="101">
        <v>5875.5</v>
      </c>
    </row>
    <row r="23" spans="1:15" x14ac:dyDescent="0.25">
      <c r="A23" s="95" t="s">
        <v>21</v>
      </c>
      <c r="B23" s="100">
        <v>124485.5</v>
      </c>
      <c r="C23" s="100">
        <v>87685.499999999971</v>
      </c>
      <c r="D23" s="100">
        <v>63222.1</v>
      </c>
      <c r="E23" s="100">
        <v>6333.4</v>
      </c>
      <c r="F23" s="100">
        <v>281726.5</v>
      </c>
    </row>
    <row r="24" spans="1:15" x14ac:dyDescent="0.25">
      <c r="C24" s="99"/>
    </row>
    <row r="25" spans="1:15" ht="15.75" thickBot="1" x14ac:dyDescent="0.3">
      <c r="A25" s="98"/>
      <c r="B25" s="97" t="s">
        <v>58</v>
      </c>
      <c r="C25" s="97" t="s">
        <v>57</v>
      </c>
      <c r="D25" s="97" t="s">
        <v>56</v>
      </c>
      <c r="E25" s="97" t="s">
        <v>55</v>
      </c>
      <c r="F25" s="97" t="s">
        <v>44</v>
      </c>
    </row>
    <row r="26" spans="1:15" x14ac:dyDescent="0.25">
      <c r="A26" s="96" t="s">
        <v>5</v>
      </c>
      <c r="B26" s="94">
        <v>0.46511786230959062</v>
      </c>
      <c r="C26" s="94">
        <v>0.29565143392051746</v>
      </c>
      <c r="D26" s="94">
        <v>0.21199897881031399</v>
      </c>
      <c r="E26" s="94">
        <v>2.7231724959577909E-2</v>
      </c>
      <c r="F26" s="94">
        <v>1</v>
      </c>
    </row>
    <row r="27" spans="1:15" x14ac:dyDescent="0.25">
      <c r="A27" s="95" t="s">
        <v>21</v>
      </c>
      <c r="B27" s="94">
        <v>0.44186649108266352</v>
      </c>
      <c r="C27" s="94">
        <v>0.31124335126443542</v>
      </c>
      <c r="D27" s="94">
        <v>0.22440948934516278</v>
      </c>
      <c r="E27" s="94">
        <v>2.2480668307738177E-2</v>
      </c>
      <c r="F27" s="94">
        <v>1</v>
      </c>
    </row>
    <row r="29" spans="1:15" x14ac:dyDescent="0.25">
      <c r="A29" s="93"/>
    </row>
    <row r="30" spans="1:15" x14ac:dyDescent="0.25">
      <c r="A30" s="126" t="s">
        <v>71</v>
      </c>
      <c r="C30" s="92"/>
      <c r="L30" s="126" t="s">
        <v>71</v>
      </c>
    </row>
    <row r="31" spans="1:15" x14ac:dyDescent="0.25">
      <c r="C31" s="91"/>
      <c r="D31" s="91"/>
      <c r="E31" s="91"/>
      <c r="F31" s="91"/>
      <c r="M31" s="1"/>
    </row>
    <row r="32" spans="1:15" x14ac:dyDescent="0.25">
      <c r="D32" s="91"/>
    </row>
    <row r="33" spans="1:12" x14ac:dyDescent="0.25">
      <c r="A33" s="91"/>
      <c r="D33" s="91"/>
    </row>
    <row r="34" spans="1:12" x14ac:dyDescent="0.25">
      <c r="L34" s="90"/>
    </row>
  </sheetData>
  <mergeCells count="2">
    <mergeCell ref="A14:A15"/>
    <mergeCell ref="A16:A1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D5831-9852-4056-A8EB-58549F800374}">
  <sheetPr>
    <tabColor rgb="FF92D050"/>
  </sheetPr>
  <dimension ref="A1:K42"/>
  <sheetViews>
    <sheetView zoomScale="115" zoomScaleNormal="115" workbookViewId="0">
      <selection sqref="A1:A5"/>
    </sheetView>
  </sheetViews>
  <sheetFormatPr defaultColWidth="9.140625" defaultRowHeight="15" x14ac:dyDescent="0.25"/>
  <cols>
    <col min="4" max="4" width="9.85546875" customWidth="1"/>
    <col min="5" max="5" width="10.42578125" customWidth="1"/>
  </cols>
  <sheetData>
    <row r="1" spans="1:11" ht="18" x14ac:dyDescent="0.25">
      <c r="A1" s="218" t="s">
        <v>124</v>
      </c>
    </row>
    <row r="3" spans="1:11" ht="15.75" x14ac:dyDescent="0.25">
      <c r="A3" s="219" t="s">
        <v>125</v>
      </c>
    </row>
    <row r="4" spans="1:11" x14ac:dyDescent="0.25">
      <c r="A4" s="98"/>
    </row>
    <row r="5" spans="1:11" x14ac:dyDescent="0.25">
      <c r="A5" s="199" t="s">
        <v>71</v>
      </c>
    </row>
    <row r="6" spans="1:11" x14ac:dyDescent="0.25">
      <c r="A6" s="125"/>
    </row>
    <row r="8" spans="1:11" x14ac:dyDescent="0.25">
      <c r="A8" s="220" t="s">
        <v>126</v>
      </c>
      <c r="K8" s="57" t="s">
        <v>70</v>
      </c>
    </row>
    <row r="9" spans="1:11" x14ac:dyDescent="0.25">
      <c r="A9" s="98"/>
      <c r="K9" s="98"/>
    </row>
    <row r="10" spans="1:11" x14ac:dyDescent="0.25">
      <c r="A10" s="124"/>
      <c r="B10" s="236" t="s">
        <v>66</v>
      </c>
      <c r="C10" s="236"/>
      <c r="D10" s="236"/>
      <c r="E10" s="236"/>
      <c r="F10" s="236"/>
    </row>
    <row r="11" spans="1:11" x14ac:dyDescent="0.25">
      <c r="A11" s="123" t="s">
        <v>69</v>
      </c>
      <c r="B11" s="123" t="s">
        <v>58</v>
      </c>
      <c r="C11" s="123" t="s">
        <v>57</v>
      </c>
      <c r="D11" s="123" t="s">
        <v>56</v>
      </c>
      <c r="E11" s="123" t="s">
        <v>55</v>
      </c>
      <c r="F11" s="122" t="s">
        <v>5</v>
      </c>
    </row>
    <row r="12" spans="1:11" x14ac:dyDescent="0.25">
      <c r="A12" s="121">
        <v>2006</v>
      </c>
      <c r="B12" s="119">
        <v>3730.9</v>
      </c>
      <c r="C12" s="119">
        <v>1784.1</v>
      </c>
      <c r="D12" s="119">
        <v>1310.0999999999999</v>
      </c>
      <c r="E12" s="119">
        <v>91.1</v>
      </c>
      <c r="F12" s="118">
        <v>6916</v>
      </c>
    </row>
    <row r="13" spans="1:11" x14ac:dyDescent="0.25">
      <c r="A13" s="121">
        <v>2007</v>
      </c>
      <c r="B13" s="119">
        <v>3639</v>
      </c>
      <c r="C13" s="119">
        <v>1821</v>
      </c>
      <c r="D13" s="119">
        <v>1335.7</v>
      </c>
      <c r="E13" s="119">
        <v>92.3</v>
      </c>
      <c r="F13" s="118">
        <v>6888</v>
      </c>
    </row>
    <row r="14" spans="1:11" x14ac:dyDescent="0.25">
      <c r="A14" s="121">
        <v>2008</v>
      </c>
      <c r="B14" s="119">
        <v>3456.1</v>
      </c>
      <c r="C14" s="119">
        <v>1997.2</v>
      </c>
      <c r="D14" s="119">
        <v>1360.9</v>
      </c>
      <c r="E14" s="119">
        <v>90.1</v>
      </c>
      <c r="F14" s="118">
        <v>6904</v>
      </c>
    </row>
    <row r="15" spans="1:11" x14ac:dyDescent="0.25">
      <c r="A15" s="121">
        <v>2009</v>
      </c>
      <c r="B15" s="119">
        <v>2953.1</v>
      </c>
      <c r="C15" s="119">
        <v>1946.4</v>
      </c>
      <c r="D15" s="119">
        <v>1269.7</v>
      </c>
      <c r="E15" s="119">
        <v>82.5</v>
      </c>
      <c r="F15" s="118">
        <v>6252</v>
      </c>
    </row>
    <row r="16" spans="1:11" x14ac:dyDescent="0.25">
      <c r="A16" s="121">
        <v>2010</v>
      </c>
      <c r="B16" s="119">
        <v>2988.4</v>
      </c>
      <c r="C16" s="119">
        <v>1949.6</v>
      </c>
      <c r="D16" s="119">
        <v>1323.2</v>
      </c>
      <c r="E16" s="119">
        <v>83.6</v>
      </c>
      <c r="F16" s="118">
        <v>6345</v>
      </c>
    </row>
    <row r="17" spans="1:6" x14ac:dyDescent="0.25">
      <c r="A17" s="121">
        <v>2011</v>
      </c>
      <c r="B17" s="119">
        <v>2999.1</v>
      </c>
      <c r="C17" s="119">
        <v>2026.6</v>
      </c>
      <c r="D17" s="119">
        <v>1487.9</v>
      </c>
      <c r="E17" s="119">
        <v>86.5</v>
      </c>
      <c r="F17" s="118">
        <v>6600</v>
      </c>
    </row>
    <row r="18" spans="1:6" x14ac:dyDescent="0.25">
      <c r="A18" s="121">
        <v>2012</v>
      </c>
      <c r="B18" s="119">
        <v>2700.4</v>
      </c>
      <c r="C18" s="119">
        <v>2162.9</v>
      </c>
      <c r="D18" s="119">
        <v>1402.2</v>
      </c>
      <c r="E18" s="119">
        <v>92.1</v>
      </c>
      <c r="F18" s="118">
        <v>6358</v>
      </c>
    </row>
    <row r="19" spans="1:6" x14ac:dyDescent="0.25">
      <c r="A19" s="121">
        <v>2013</v>
      </c>
      <c r="B19" s="119">
        <v>2613.4</v>
      </c>
      <c r="C19" s="119">
        <v>2201.5</v>
      </c>
      <c r="D19" s="119">
        <v>1336.7</v>
      </c>
      <c r="E19" s="119">
        <v>88.5</v>
      </c>
      <c r="F19" s="118">
        <v>6240</v>
      </c>
    </row>
    <row r="20" spans="1:6" x14ac:dyDescent="0.25">
      <c r="A20" s="121">
        <v>2014</v>
      </c>
      <c r="B20" s="119">
        <v>2439.8000000000002</v>
      </c>
      <c r="C20" s="119">
        <v>2182.6999999999998</v>
      </c>
      <c r="D20" s="119">
        <v>1286.4000000000001</v>
      </c>
      <c r="E20" s="119">
        <v>85.6</v>
      </c>
      <c r="F20" s="118">
        <v>5994.4</v>
      </c>
    </row>
    <row r="21" spans="1:6" x14ac:dyDescent="0.25">
      <c r="A21" s="121">
        <v>2015</v>
      </c>
      <c r="B21" s="119">
        <v>2435</v>
      </c>
      <c r="C21" s="119">
        <v>2287.5</v>
      </c>
      <c r="D21" s="119">
        <v>1320.8999999999999</v>
      </c>
      <c r="E21" s="119">
        <v>91</v>
      </c>
      <c r="F21" s="118">
        <v>6134.4</v>
      </c>
    </row>
    <row r="22" spans="1:6" x14ac:dyDescent="0.25">
      <c r="A22" s="121">
        <v>2016</v>
      </c>
      <c r="B22" s="119">
        <v>2431.3000000000002</v>
      </c>
      <c r="C22" s="119">
        <v>2266.8000000000002</v>
      </c>
      <c r="D22" s="119">
        <v>1286.5999999999999</v>
      </c>
      <c r="E22" s="119">
        <v>87.4</v>
      </c>
      <c r="F22" s="118">
        <v>6072.2</v>
      </c>
    </row>
    <row r="23" spans="1:6" x14ac:dyDescent="0.25">
      <c r="A23" s="121">
        <v>2017</v>
      </c>
      <c r="B23" s="119">
        <v>2489.4</v>
      </c>
      <c r="C23" s="119">
        <v>2294</v>
      </c>
      <c r="D23" s="119">
        <v>1304.8</v>
      </c>
      <c r="E23" s="119">
        <v>96</v>
      </c>
      <c r="F23" s="118">
        <v>6184.2</v>
      </c>
    </row>
    <row r="24" spans="1:6" x14ac:dyDescent="0.25">
      <c r="A24" s="121">
        <v>2018</v>
      </c>
      <c r="B24" s="119">
        <v>2582.4</v>
      </c>
      <c r="C24" s="119">
        <v>2312.5</v>
      </c>
      <c r="D24" s="119">
        <v>1294.2</v>
      </c>
      <c r="E24" s="119">
        <v>94.1</v>
      </c>
      <c r="F24" s="118">
        <v>6283.1</v>
      </c>
    </row>
    <row r="25" spans="1:6" x14ac:dyDescent="0.25">
      <c r="A25" s="121">
        <v>2019</v>
      </c>
      <c r="B25" s="119">
        <v>2685.4</v>
      </c>
      <c r="C25" s="119">
        <v>2054.6999999999998</v>
      </c>
      <c r="D25" s="119">
        <v>1318.1</v>
      </c>
      <c r="E25" s="119">
        <v>103.6</v>
      </c>
      <c r="F25" s="118">
        <v>6161.7</v>
      </c>
    </row>
    <row r="26" spans="1:6" x14ac:dyDescent="0.25">
      <c r="A26" s="121">
        <v>2020</v>
      </c>
      <c r="B26" s="119">
        <v>2808.2</v>
      </c>
      <c r="C26" s="119">
        <v>1618.7</v>
      </c>
      <c r="D26" s="119">
        <v>1317.7</v>
      </c>
      <c r="E26" s="119">
        <v>136.80000000000001</v>
      </c>
      <c r="F26" s="118">
        <v>5881.4</v>
      </c>
    </row>
    <row r="27" spans="1:6" x14ac:dyDescent="0.25">
      <c r="A27" s="121">
        <v>2021</v>
      </c>
      <c r="B27" s="119">
        <v>2950.3</v>
      </c>
      <c r="C27" s="119">
        <v>1820.5</v>
      </c>
      <c r="D27" s="119">
        <v>1337.1</v>
      </c>
      <c r="E27" s="119">
        <v>161.80000000000001</v>
      </c>
      <c r="F27" s="118">
        <f>SUM(B27:E27)</f>
        <v>6269.7</v>
      </c>
    </row>
    <row r="28" spans="1:6" x14ac:dyDescent="0.25">
      <c r="A28" s="121">
        <v>2022</v>
      </c>
      <c r="B28" s="119">
        <v>2788.7</v>
      </c>
      <c r="C28" s="119">
        <v>1876.9</v>
      </c>
      <c r="D28" s="119">
        <v>1258.3</v>
      </c>
      <c r="E28" s="119">
        <v>165.7</v>
      </c>
      <c r="F28" s="118">
        <f>SUM(B28:E28)</f>
        <v>6089.6</v>
      </c>
    </row>
    <row r="29" spans="1:6" x14ac:dyDescent="0.25">
      <c r="A29" s="121">
        <v>2023</v>
      </c>
      <c r="B29" s="119">
        <v>2732.8</v>
      </c>
      <c r="C29" s="120">
        <v>1830.5</v>
      </c>
      <c r="D29" s="119">
        <v>1245.5999999999999</v>
      </c>
      <c r="E29" s="119">
        <v>160</v>
      </c>
      <c r="F29" s="118">
        <f>SUM(B29:E29)</f>
        <v>5968.9</v>
      </c>
    </row>
    <row r="30" spans="1:6" x14ac:dyDescent="0.25">
      <c r="A30" s="116"/>
      <c r="B30" s="116"/>
      <c r="D30" s="116"/>
      <c r="E30" s="116"/>
      <c r="F30" s="116"/>
    </row>
    <row r="31" spans="1:6" x14ac:dyDescent="0.25">
      <c r="A31" s="116"/>
      <c r="B31" s="116"/>
      <c r="C31" s="117"/>
      <c r="D31" s="116"/>
      <c r="E31" s="116"/>
      <c r="F31" s="116"/>
    </row>
    <row r="32" spans="1:6" x14ac:dyDescent="0.25">
      <c r="A32" s="128" t="s">
        <v>73</v>
      </c>
      <c r="B32" s="116"/>
      <c r="C32" s="116"/>
      <c r="D32" s="116"/>
      <c r="E32" s="116"/>
      <c r="F32" s="116"/>
    </row>
    <row r="42" spans="10:10" x14ac:dyDescent="0.25">
      <c r="J42" s="126" t="s">
        <v>71</v>
      </c>
    </row>
  </sheetData>
  <mergeCells count="1">
    <mergeCell ref="B10:F1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9DF0B-91B4-4127-9A7C-E1B85BDA5A7F}">
  <sheetPr>
    <tabColor rgb="FF92D050"/>
  </sheetPr>
  <dimension ref="A1:Q65"/>
  <sheetViews>
    <sheetView tabSelected="1" zoomScale="130" zoomScaleNormal="130" workbookViewId="0">
      <selection activeCell="K66" sqref="K66"/>
    </sheetView>
  </sheetViews>
  <sheetFormatPr defaultRowHeight="15" x14ac:dyDescent="0.25"/>
  <cols>
    <col min="1" max="1" width="19.7109375" customWidth="1"/>
    <col min="5" max="7" width="8.7109375" customWidth="1"/>
    <col min="12" max="12" width="10.28515625" customWidth="1"/>
    <col min="15" max="15" width="15.28515625" customWidth="1"/>
    <col min="19" max="19" width="22.85546875" customWidth="1"/>
  </cols>
  <sheetData>
    <row r="1" spans="1:14" ht="18" x14ac:dyDescent="0.25">
      <c r="A1" s="218" t="s">
        <v>124</v>
      </c>
    </row>
    <row r="3" spans="1:14" ht="15.75" x14ac:dyDescent="0.25">
      <c r="A3" s="219" t="s">
        <v>127</v>
      </c>
    </row>
    <row r="4" spans="1:14" x14ac:dyDescent="0.25">
      <c r="L4" s="98"/>
    </row>
    <row r="5" spans="1:14" x14ac:dyDescent="0.25">
      <c r="A5" s="251" t="s">
        <v>128</v>
      </c>
      <c r="L5" s="98"/>
    </row>
    <row r="6" spans="1:14" x14ac:dyDescent="0.25">
      <c r="A6" s="251" t="s">
        <v>77</v>
      </c>
      <c r="L6" s="98"/>
    </row>
    <row r="7" spans="1:14" x14ac:dyDescent="0.25">
      <c r="A7" s="137"/>
    </row>
    <row r="9" spans="1:14" x14ac:dyDescent="0.25">
      <c r="A9" s="139" t="s">
        <v>78</v>
      </c>
    </row>
    <row r="10" spans="1:14" x14ac:dyDescent="0.25">
      <c r="A10" s="140"/>
    </row>
    <row r="11" spans="1:14" x14ac:dyDescent="0.25">
      <c r="A11" s="237" t="s">
        <v>79</v>
      </c>
      <c r="B11" s="239">
        <v>2022</v>
      </c>
      <c r="C11" s="239"/>
      <c r="D11" s="239"/>
      <c r="E11" s="239">
        <v>2023</v>
      </c>
      <c r="F11" s="239"/>
      <c r="G11" s="239"/>
      <c r="H11" s="239">
        <v>2024</v>
      </c>
      <c r="I11" s="239"/>
      <c r="J11" s="239"/>
    </row>
    <row r="12" spans="1:14" ht="23.25" thickBot="1" x14ac:dyDescent="0.3">
      <c r="A12" s="238"/>
      <c r="B12" s="141" t="s">
        <v>52</v>
      </c>
      <c r="C12" s="142" t="s">
        <v>80</v>
      </c>
      <c r="D12" s="143" t="s">
        <v>81</v>
      </c>
      <c r="E12" s="141" t="s">
        <v>52</v>
      </c>
      <c r="F12" s="142" t="s">
        <v>80</v>
      </c>
      <c r="G12" s="142" t="s">
        <v>81</v>
      </c>
      <c r="H12" s="141" t="s">
        <v>52</v>
      </c>
      <c r="I12" s="142" t="s">
        <v>80</v>
      </c>
      <c r="J12" s="142" t="s">
        <v>81</v>
      </c>
    </row>
    <row r="13" spans="1:14" x14ac:dyDescent="0.25">
      <c r="A13" s="13" t="s">
        <v>16</v>
      </c>
      <c r="B13" s="144">
        <v>2107.7244049999999</v>
      </c>
      <c r="C13" s="145">
        <v>273.36940000000004</v>
      </c>
      <c r="D13" s="145">
        <v>12.969883508086061</v>
      </c>
      <c r="E13" s="144">
        <v>2141.319759</v>
      </c>
      <c r="F13" s="145">
        <v>251.36079999999998</v>
      </c>
      <c r="G13" s="145">
        <f>F13/E13*100</f>
        <v>11.738592470532561</v>
      </c>
      <c r="H13" s="144">
        <v>2222.062966</v>
      </c>
      <c r="I13" s="145">
        <v>231.51009999999999</v>
      </c>
      <c r="J13" s="145">
        <f>I13/H13*100</f>
        <v>10.418701159344195</v>
      </c>
      <c r="K13" s="2"/>
      <c r="N13" s="146"/>
    </row>
    <row r="14" spans="1:14" x14ac:dyDescent="0.25">
      <c r="A14" s="13" t="s">
        <v>82</v>
      </c>
      <c r="B14" s="144">
        <v>75.746153000000007</v>
      </c>
      <c r="C14" s="145">
        <v>45.017000000000003</v>
      </c>
      <c r="D14" s="145">
        <v>59.43140109042897</v>
      </c>
      <c r="E14" s="144">
        <v>76.317869999999999</v>
      </c>
      <c r="F14" s="145">
        <v>28.422799999999999</v>
      </c>
      <c r="G14" s="145">
        <f t="shared" ref="G14:G33" si="0">F14/E14*100</f>
        <v>37.242653653724872</v>
      </c>
      <c r="H14" s="144">
        <v>79.732563999999996</v>
      </c>
      <c r="I14" s="145">
        <v>23.431900000000002</v>
      </c>
      <c r="J14" s="145">
        <f t="shared" ref="J14:J33" si="1">I14/H14*100</f>
        <v>29.38811800909852</v>
      </c>
      <c r="K14" s="2"/>
      <c r="L14" s="1"/>
      <c r="N14" s="146"/>
    </row>
    <row r="15" spans="1:14" x14ac:dyDescent="0.25">
      <c r="A15" s="13" t="s">
        <v>19</v>
      </c>
      <c r="B15" s="144">
        <v>4619.1384630000002</v>
      </c>
      <c r="C15" s="145">
        <v>163.83339999999998</v>
      </c>
      <c r="D15" s="145">
        <v>3.5468389032355359</v>
      </c>
      <c r="E15" s="144">
        <v>4725.2119309999998</v>
      </c>
      <c r="F15" s="145">
        <v>112.65219999999999</v>
      </c>
      <c r="G15" s="145">
        <f t="shared" si="0"/>
        <v>2.3840666121436658</v>
      </c>
      <c r="H15" s="144">
        <v>4865.7289730000002</v>
      </c>
      <c r="I15" s="145">
        <v>91.352899999999991</v>
      </c>
      <c r="J15" s="145">
        <f t="shared" si="1"/>
        <v>1.8774761296183682</v>
      </c>
      <c r="K15" s="2"/>
      <c r="L15" s="1"/>
      <c r="N15" s="146"/>
    </row>
    <row r="16" spans="1:14" x14ac:dyDescent="0.25">
      <c r="A16" s="13" t="s">
        <v>36</v>
      </c>
      <c r="B16" s="144">
        <v>522.9796</v>
      </c>
      <c r="C16" s="145">
        <v>27.824000000000002</v>
      </c>
      <c r="D16" s="145">
        <v>5.3202840034295793</v>
      </c>
      <c r="E16" s="144">
        <v>528.84432200000003</v>
      </c>
      <c r="F16" s="145">
        <v>3.3721999999999999</v>
      </c>
      <c r="G16" s="145">
        <f t="shared" si="0"/>
        <v>0.63765457237905254</v>
      </c>
      <c r="H16" s="144">
        <v>541.45899100000008</v>
      </c>
      <c r="I16" s="145">
        <v>7.4668000000000001</v>
      </c>
      <c r="J16" s="145">
        <f t="shared" si="1"/>
        <v>1.3790148698445011</v>
      </c>
      <c r="K16" s="2"/>
      <c r="L16" s="1"/>
      <c r="N16" s="146"/>
    </row>
    <row r="17" spans="1:14" x14ac:dyDescent="0.25">
      <c r="A17" s="13" t="s">
        <v>18</v>
      </c>
      <c r="B17" s="144">
        <v>2309.7955769999999</v>
      </c>
      <c r="C17" s="145">
        <v>421.74379999999996</v>
      </c>
      <c r="D17" s="145">
        <v>18.258923179157165</v>
      </c>
      <c r="E17" s="144">
        <v>2414.7563439999999</v>
      </c>
      <c r="F17" s="145">
        <v>382.98399999999998</v>
      </c>
      <c r="G17" s="145">
        <f t="shared" si="0"/>
        <v>15.860150898934755</v>
      </c>
      <c r="H17" s="144">
        <v>2546.9697220000003</v>
      </c>
      <c r="I17" s="145">
        <v>385.39709999999997</v>
      </c>
      <c r="J17" s="145">
        <f t="shared" si="1"/>
        <v>15.131593307570537</v>
      </c>
      <c r="K17" s="2"/>
      <c r="L17" s="1"/>
      <c r="N17" s="146"/>
    </row>
    <row r="18" spans="1:14" x14ac:dyDescent="0.25">
      <c r="A18" s="13" t="s">
        <v>34</v>
      </c>
      <c r="B18" s="144">
        <v>589.47276699999998</v>
      </c>
      <c r="C18" s="145">
        <v>29.549199999999999</v>
      </c>
      <c r="D18" s="145">
        <v>5.0128185141418076</v>
      </c>
      <c r="E18" s="144">
        <v>626.63657799999999</v>
      </c>
      <c r="F18" s="145">
        <v>55.290199999999999</v>
      </c>
      <c r="G18" s="145">
        <f t="shared" si="0"/>
        <v>8.8233278970829563</v>
      </c>
      <c r="H18" s="144">
        <v>640.32936800000004</v>
      </c>
      <c r="I18" s="145">
        <v>66.359300000000005</v>
      </c>
      <c r="J18" s="145">
        <f t="shared" si="1"/>
        <v>10.363307278450486</v>
      </c>
      <c r="K18" s="2"/>
      <c r="L18" s="1"/>
      <c r="N18" s="146"/>
    </row>
    <row r="19" spans="1:14" x14ac:dyDescent="0.25">
      <c r="A19" s="13" t="s">
        <v>6</v>
      </c>
      <c r="B19" s="144">
        <v>813.781701</v>
      </c>
      <c r="C19" s="145">
        <v>290.38640000000004</v>
      </c>
      <c r="D19" s="145">
        <v>35.683574556071278</v>
      </c>
      <c r="E19" s="144">
        <v>804.49552500000004</v>
      </c>
      <c r="F19" s="145">
        <v>298.87509999999997</v>
      </c>
      <c r="G19" s="145">
        <f t="shared" si="0"/>
        <v>37.150623056604317</v>
      </c>
      <c r="H19" s="144">
        <v>828.67753000000005</v>
      </c>
      <c r="I19" s="145">
        <v>279.83820000000003</v>
      </c>
      <c r="J19" s="145">
        <f t="shared" si="1"/>
        <v>33.769251592956792</v>
      </c>
      <c r="K19" s="2"/>
      <c r="L19" s="1"/>
      <c r="N19" s="146"/>
    </row>
    <row r="20" spans="1:14" x14ac:dyDescent="0.25">
      <c r="A20" s="13" t="s">
        <v>22</v>
      </c>
      <c r="B20" s="144">
        <v>2803.81178</v>
      </c>
      <c r="C20" s="145">
        <v>146.26770000000002</v>
      </c>
      <c r="D20" s="145">
        <v>5.216744613292124</v>
      </c>
      <c r="E20" s="144">
        <v>2847.724991</v>
      </c>
      <c r="F20" s="145">
        <v>179.16070000000002</v>
      </c>
      <c r="G20" s="145">
        <f t="shared" si="0"/>
        <v>6.2913624232052818</v>
      </c>
      <c r="H20" s="144">
        <v>2959.2672859999998</v>
      </c>
      <c r="I20" s="145">
        <v>189.85060000000001</v>
      </c>
      <c r="J20" s="145">
        <f t="shared" si="1"/>
        <v>6.4154596949780238</v>
      </c>
      <c r="K20" s="2"/>
      <c r="L20" s="1"/>
      <c r="N20" s="146"/>
    </row>
    <row r="21" spans="1:14" x14ac:dyDescent="0.25">
      <c r="A21" s="13" t="s">
        <v>14</v>
      </c>
      <c r="B21" s="144">
        <v>2153.0045800000003</v>
      </c>
      <c r="C21" s="145">
        <v>767.86019999999996</v>
      </c>
      <c r="D21" s="145">
        <v>35.664587392563739</v>
      </c>
      <c r="E21" s="144">
        <v>2146.3204799999999</v>
      </c>
      <c r="F21" s="145">
        <v>821.80669999999998</v>
      </c>
      <c r="G21" s="145">
        <f t="shared" si="0"/>
        <v>38.289095578121682</v>
      </c>
      <c r="H21" s="144">
        <v>2159.8501510000001</v>
      </c>
      <c r="I21" s="145">
        <v>844.4251999999999</v>
      </c>
      <c r="J21" s="145">
        <f t="shared" si="1"/>
        <v>39.096471558873432</v>
      </c>
      <c r="K21" s="2"/>
      <c r="L21" s="1"/>
      <c r="N21" s="146"/>
    </row>
    <row r="22" spans="1:14" x14ac:dyDescent="0.25">
      <c r="A22" s="13" t="s">
        <v>3</v>
      </c>
      <c r="B22" s="144">
        <v>442.039447</v>
      </c>
      <c r="C22" s="145">
        <v>155.792</v>
      </c>
      <c r="D22" s="145">
        <v>35.243913423862374</v>
      </c>
      <c r="E22" s="144">
        <v>445.877028</v>
      </c>
      <c r="F22" s="145">
        <v>150.4195</v>
      </c>
      <c r="G22" s="145">
        <f t="shared" si="0"/>
        <v>33.735646950620655</v>
      </c>
      <c r="H22" s="144">
        <v>458.78437300000002</v>
      </c>
      <c r="I22" s="145">
        <v>174.77629999999999</v>
      </c>
      <c r="J22" s="145">
        <f t="shared" si="1"/>
        <v>38.095521618823746</v>
      </c>
      <c r="K22" s="2"/>
      <c r="L22" s="1"/>
      <c r="N22" s="146"/>
    </row>
    <row r="23" spans="1:14" x14ac:dyDescent="0.25">
      <c r="A23" s="13" t="s">
        <v>8</v>
      </c>
      <c r="B23" s="144">
        <v>764.22403700000007</v>
      </c>
      <c r="C23" s="145">
        <v>382.09020000000004</v>
      </c>
      <c r="D23" s="145">
        <v>49.997145012595304</v>
      </c>
      <c r="E23" s="144">
        <v>767.6334250000001</v>
      </c>
      <c r="F23" s="145">
        <v>330.7946</v>
      </c>
      <c r="G23" s="145">
        <f t="shared" si="0"/>
        <v>43.092782209164483</v>
      </c>
      <c r="H23" s="144">
        <v>764.86864400000002</v>
      </c>
      <c r="I23" s="145">
        <v>325.65019999999998</v>
      </c>
      <c r="J23" s="145">
        <f t="shared" si="1"/>
        <v>42.575964193925039</v>
      </c>
      <c r="K23" s="2"/>
      <c r="L23" s="1"/>
      <c r="N23" s="146"/>
    </row>
    <row r="24" spans="1:14" x14ac:dyDescent="0.25">
      <c r="A24" s="13" t="s">
        <v>15</v>
      </c>
      <c r="B24" s="144">
        <v>2861.4237720000001</v>
      </c>
      <c r="C24" s="145">
        <v>448.9325</v>
      </c>
      <c r="D24" s="145">
        <v>15.689130159361801</v>
      </c>
      <c r="E24" s="144">
        <v>2864.9489589999998</v>
      </c>
      <c r="F24" s="145">
        <v>213.3657</v>
      </c>
      <c r="G24" s="145">
        <f t="shared" si="0"/>
        <v>7.4474520507504787</v>
      </c>
      <c r="H24" s="144">
        <v>2916.0818239999999</v>
      </c>
      <c r="I24" s="145">
        <v>163.73140000000001</v>
      </c>
      <c r="J24" s="145">
        <f t="shared" si="1"/>
        <v>5.6147738603373298</v>
      </c>
      <c r="K24" s="2"/>
      <c r="L24" s="1"/>
      <c r="N24" s="146"/>
    </row>
    <row r="25" spans="1:14" x14ac:dyDescent="0.25">
      <c r="A25" s="15" t="s">
        <v>5</v>
      </c>
      <c r="B25" s="147">
        <v>577.42835600000001</v>
      </c>
      <c r="C25" s="148">
        <v>130.82599999999999</v>
      </c>
      <c r="D25" s="148">
        <v>22.656663574034798</v>
      </c>
      <c r="E25" s="147">
        <v>579.09854099999995</v>
      </c>
      <c r="F25" s="148">
        <v>214.05110000000002</v>
      </c>
      <c r="G25" s="145">
        <f t="shared" si="0"/>
        <v>36.962811135799434</v>
      </c>
      <c r="H25" s="147">
        <v>583.42262199999993</v>
      </c>
      <c r="I25" s="148">
        <v>170.75399999999999</v>
      </c>
      <c r="J25" s="148">
        <f t="shared" si="1"/>
        <v>29.267634397625397</v>
      </c>
      <c r="K25" s="2"/>
      <c r="L25" s="1"/>
      <c r="N25" s="146"/>
    </row>
    <row r="26" spans="1:14" x14ac:dyDescent="0.25">
      <c r="A26" s="13" t="s">
        <v>1</v>
      </c>
      <c r="B26" s="144">
        <v>108.581056</v>
      </c>
      <c r="C26" s="145">
        <v>83.751000000000005</v>
      </c>
      <c r="D26" s="145">
        <v>77.132239347534068</v>
      </c>
      <c r="E26" s="144">
        <v>109.95594699999999</v>
      </c>
      <c r="F26" s="145">
        <v>73.032600000000002</v>
      </c>
      <c r="G26" s="145">
        <f t="shared" si="0"/>
        <v>66.419872678646485</v>
      </c>
      <c r="H26" s="144">
        <v>111.542132</v>
      </c>
      <c r="I26" s="145">
        <v>91.441600000000008</v>
      </c>
      <c r="J26" s="145">
        <f t="shared" si="1"/>
        <v>81.979426392889835</v>
      </c>
      <c r="K26" s="2"/>
      <c r="L26" s="1"/>
      <c r="N26" s="146"/>
    </row>
    <row r="27" spans="1:14" x14ac:dyDescent="0.25">
      <c r="A27" s="13" t="s">
        <v>12</v>
      </c>
      <c r="B27" s="144">
        <v>2613.566386</v>
      </c>
      <c r="C27" s="145">
        <v>0</v>
      </c>
      <c r="D27" s="145">
        <v>0</v>
      </c>
      <c r="E27" s="144">
        <v>2587.0088209999999</v>
      </c>
      <c r="F27" s="145">
        <v>0</v>
      </c>
      <c r="G27" s="145">
        <v>0</v>
      </c>
      <c r="H27" s="144">
        <v>2616.8023149999999</v>
      </c>
      <c r="I27" s="145">
        <v>0</v>
      </c>
      <c r="J27" s="145">
        <f t="shared" si="1"/>
        <v>0</v>
      </c>
      <c r="K27" s="2"/>
      <c r="L27" s="1"/>
      <c r="N27" s="146"/>
    </row>
    <row r="28" spans="1:14" x14ac:dyDescent="0.25">
      <c r="A28" s="13" t="s">
        <v>11</v>
      </c>
      <c r="B28" s="144">
        <v>1829.5883610000001</v>
      </c>
      <c r="C28" s="145">
        <v>453.65170000000001</v>
      </c>
      <c r="D28" s="145">
        <v>24.795287818296302</v>
      </c>
      <c r="E28" s="144">
        <v>1813.9280919999999</v>
      </c>
      <c r="F28" s="145">
        <v>395.57490000000001</v>
      </c>
      <c r="G28" s="145">
        <f>F29/E28*100</f>
        <v>1.5645383146753757</v>
      </c>
      <c r="H28" s="144">
        <v>1810.1212600000001</v>
      </c>
      <c r="I28" s="145">
        <v>354.9896</v>
      </c>
      <c r="J28" s="145">
        <f t="shared" si="1"/>
        <v>19.611371229350677</v>
      </c>
      <c r="K28" s="2"/>
      <c r="N28" s="146"/>
    </row>
    <row r="29" spans="1:14" x14ac:dyDescent="0.25">
      <c r="A29" s="13" t="s">
        <v>2</v>
      </c>
      <c r="B29" s="144">
        <v>191.815</v>
      </c>
      <c r="C29" s="145">
        <v>88.331199999999995</v>
      </c>
      <c r="D29" s="145">
        <v>46.050204624247321</v>
      </c>
      <c r="E29" s="144">
        <v>190.3699</v>
      </c>
      <c r="F29" s="145">
        <v>28.3796</v>
      </c>
      <c r="G29" s="145">
        <f t="shared" si="0"/>
        <v>14.907608818410894</v>
      </c>
      <c r="H29" s="144">
        <v>188.80121100000002</v>
      </c>
      <c r="I29" s="145">
        <v>22.582599999999999</v>
      </c>
      <c r="J29" s="145">
        <f t="shared" si="1"/>
        <v>11.961046160874464</v>
      </c>
      <c r="K29" s="2"/>
      <c r="L29" s="1"/>
      <c r="N29" s="146"/>
    </row>
    <row r="30" spans="1:14" x14ac:dyDescent="0.25">
      <c r="A30" s="13" t="s">
        <v>4</v>
      </c>
      <c r="B30" s="144">
        <v>739.46241899999995</v>
      </c>
      <c r="C30" s="145">
        <v>190.53179999999998</v>
      </c>
      <c r="D30" s="145">
        <v>25.766258717740186</v>
      </c>
      <c r="E30" s="144">
        <v>731.01027899999997</v>
      </c>
      <c r="F30" s="145">
        <v>132.0035</v>
      </c>
      <c r="G30" s="145">
        <f t="shared" si="0"/>
        <v>18.057680417377554</v>
      </c>
      <c r="H30" s="144">
        <v>741.55865300000005</v>
      </c>
      <c r="I30" s="145">
        <v>61.356900000000003</v>
      </c>
      <c r="J30" s="145">
        <f t="shared" si="1"/>
        <v>8.2740454516684068</v>
      </c>
      <c r="K30" s="2"/>
      <c r="L30" s="1"/>
      <c r="N30" s="146"/>
    </row>
    <row r="31" spans="1:14" x14ac:dyDescent="0.25">
      <c r="A31" s="13" t="s">
        <v>83</v>
      </c>
      <c r="B31" s="144">
        <v>2200.8144229999998</v>
      </c>
      <c r="C31" s="145">
        <v>890.76330000000007</v>
      </c>
      <c r="D31" s="145">
        <v>40.474257651663898</v>
      </c>
      <c r="E31" s="144">
        <v>2153.6955029999999</v>
      </c>
      <c r="F31" s="145">
        <v>741.47640000000001</v>
      </c>
      <c r="G31" s="145">
        <f t="shared" si="0"/>
        <v>34.428098074549403</v>
      </c>
      <c r="H31" s="144">
        <v>2168.220918</v>
      </c>
      <c r="I31" s="145">
        <v>730.20909999999992</v>
      </c>
      <c r="J31" s="145">
        <f t="shared" si="1"/>
        <v>33.677799800656658</v>
      </c>
      <c r="K31" s="2"/>
      <c r="L31" s="1"/>
      <c r="N31" s="146"/>
    </row>
    <row r="32" spans="1:14" x14ac:dyDescent="0.25">
      <c r="A32" s="13" t="s">
        <v>9</v>
      </c>
      <c r="B32" s="144">
        <v>728.42458799999997</v>
      </c>
      <c r="C32" s="145">
        <v>181.97379999999998</v>
      </c>
      <c r="D32" s="145">
        <v>24.981831063615882</v>
      </c>
      <c r="E32" s="144">
        <v>713.87667500000009</v>
      </c>
      <c r="F32" s="145">
        <v>185.5652</v>
      </c>
      <c r="G32" s="145">
        <f>F32/E32*100</f>
        <v>25.994013601859166</v>
      </c>
      <c r="H32" s="144">
        <v>728.450378</v>
      </c>
      <c r="I32" s="145">
        <v>211.9768</v>
      </c>
      <c r="J32" s="145">
        <f t="shared" si="1"/>
        <v>29.099689752649148</v>
      </c>
      <c r="K32" s="2"/>
      <c r="L32" s="1"/>
      <c r="N32" s="146"/>
    </row>
    <row r="33" spans="1:17" x14ac:dyDescent="0.25">
      <c r="A33" s="11" t="s">
        <v>21</v>
      </c>
      <c r="B33" s="149">
        <v>29052.822871</v>
      </c>
      <c r="C33" s="150">
        <v>5172.4947000000002</v>
      </c>
      <c r="D33" s="150">
        <v>17.803759458992506</v>
      </c>
      <c r="E33" s="149">
        <v>29269.03097</v>
      </c>
      <c r="F33" s="150">
        <v>4598.5878000000002</v>
      </c>
      <c r="G33" s="151">
        <f t="shared" si="0"/>
        <v>15.711445331802867</v>
      </c>
      <c r="H33" s="149">
        <v>29932.731881</v>
      </c>
      <c r="I33" s="150">
        <v>4428.6451999999999</v>
      </c>
      <c r="J33" s="150">
        <f t="shared" si="1"/>
        <v>14.795325791198872</v>
      </c>
      <c r="K33" s="2"/>
      <c r="L33" s="1"/>
      <c r="N33" s="146"/>
    </row>
    <row r="34" spans="1:17" x14ac:dyDescent="0.25">
      <c r="A34" s="93" t="s">
        <v>84</v>
      </c>
      <c r="O34" s="1"/>
    </row>
    <row r="36" spans="1:17" x14ac:dyDescent="0.25">
      <c r="A36" s="57" t="s">
        <v>85</v>
      </c>
    </row>
    <row r="37" spans="1:17" x14ac:dyDescent="0.25">
      <c r="A37" s="57"/>
    </row>
    <row r="38" spans="1:17" ht="15.75" thickBot="1" x14ac:dyDescent="0.3">
      <c r="A38" s="136" t="s">
        <v>31</v>
      </c>
      <c r="B38" s="152">
        <v>2015</v>
      </c>
      <c r="C38" s="152">
        <v>2016</v>
      </c>
      <c r="D38" s="152">
        <v>2017</v>
      </c>
      <c r="E38" s="152">
        <v>2018</v>
      </c>
      <c r="F38" s="152">
        <v>2019</v>
      </c>
      <c r="G38" s="152">
        <v>2020</v>
      </c>
      <c r="H38" s="152">
        <v>2021</v>
      </c>
      <c r="I38" s="152">
        <v>2022</v>
      </c>
      <c r="J38" s="152">
        <v>2023</v>
      </c>
      <c r="K38" s="152">
        <v>2024</v>
      </c>
    </row>
    <row r="39" spans="1:17" x14ac:dyDescent="0.25">
      <c r="A39" s="39" t="s">
        <v>16</v>
      </c>
      <c r="B39" s="153">
        <v>55.1</v>
      </c>
      <c r="C39" s="153">
        <v>56.6</v>
      </c>
      <c r="D39" s="153">
        <v>59.3</v>
      </c>
      <c r="E39" s="153">
        <v>61.2</v>
      </c>
      <c r="F39" s="153">
        <v>63.2</v>
      </c>
      <c r="G39" s="153">
        <v>64.5</v>
      </c>
      <c r="H39" s="153">
        <v>65.78</v>
      </c>
      <c r="I39" s="153">
        <v>67.05</v>
      </c>
      <c r="J39" s="153">
        <v>67.92</v>
      </c>
      <c r="K39" s="153">
        <v>68.88</v>
      </c>
      <c r="O39" s="154"/>
      <c r="P39" s="155"/>
      <c r="Q39" s="153"/>
    </row>
    <row r="40" spans="1:17" x14ac:dyDescent="0.25">
      <c r="A40" s="39" t="s">
        <v>86</v>
      </c>
      <c r="B40" s="153">
        <v>47.8</v>
      </c>
      <c r="C40" s="153">
        <v>55.6</v>
      </c>
      <c r="D40" s="153">
        <v>61.1</v>
      </c>
      <c r="E40" s="153">
        <v>62.3</v>
      </c>
      <c r="F40" s="153">
        <v>64.5</v>
      </c>
      <c r="G40" s="153">
        <v>64.5</v>
      </c>
      <c r="H40" s="153">
        <v>64.05</v>
      </c>
      <c r="I40" s="153">
        <v>66.05</v>
      </c>
      <c r="J40" s="153">
        <v>69.42</v>
      </c>
      <c r="K40" s="153">
        <v>71.709999999999994</v>
      </c>
      <c r="O40" s="154"/>
      <c r="P40" s="155"/>
      <c r="Q40" s="153"/>
    </row>
    <row r="41" spans="1:17" x14ac:dyDescent="0.25">
      <c r="A41" s="39" t="s">
        <v>19</v>
      </c>
      <c r="B41" s="153">
        <v>58.7</v>
      </c>
      <c r="C41" s="153">
        <v>68.099999999999994</v>
      </c>
      <c r="D41" s="153">
        <v>69.599999999999994</v>
      </c>
      <c r="E41" s="153">
        <v>70.7</v>
      </c>
      <c r="F41" s="153">
        <v>72</v>
      </c>
      <c r="G41" s="153">
        <v>73.3</v>
      </c>
      <c r="H41" s="153">
        <v>73.040000000000006</v>
      </c>
      <c r="I41" s="153">
        <v>73.2</v>
      </c>
      <c r="J41" s="153">
        <v>73.900000000000006</v>
      </c>
      <c r="K41" s="153">
        <v>74.319999999999993</v>
      </c>
      <c r="O41" s="154"/>
      <c r="P41" s="155"/>
      <c r="Q41" s="153"/>
    </row>
    <row r="42" spans="1:17" x14ac:dyDescent="0.25">
      <c r="A42" s="39" t="s">
        <v>87</v>
      </c>
      <c r="B42" s="153">
        <v>67.400000000000006</v>
      </c>
      <c r="C42" s="153">
        <v>70.5</v>
      </c>
      <c r="D42" s="153">
        <v>72</v>
      </c>
      <c r="E42" s="153">
        <v>72.5</v>
      </c>
      <c r="F42" s="153">
        <v>73.099999999999994</v>
      </c>
      <c r="G42" s="153">
        <v>73.099999999999994</v>
      </c>
      <c r="H42" s="153">
        <v>72.58</v>
      </c>
      <c r="I42" s="153">
        <v>74.72</v>
      </c>
      <c r="J42" s="153">
        <v>75.3</v>
      </c>
      <c r="K42" s="153">
        <v>75.78</v>
      </c>
      <c r="O42" s="154"/>
      <c r="P42" s="155"/>
      <c r="Q42" s="153"/>
    </row>
    <row r="43" spans="1:17" x14ac:dyDescent="0.25">
      <c r="A43" s="39" t="s">
        <v>18</v>
      </c>
      <c r="B43" s="153">
        <v>68.8</v>
      </c>
      <c r="C43" s="153">
        <v>72.900000000000006</v>
      </c>
      <c r="D43" s="153">
        <v>73.599999999999994</v>
      </c>
      <c r="E43" s="153">
        <v>73.8</v>
      </c>
      <c r="F43" s="153">
        <v>74.7</v>
      </c>
      <c r="G43" s="153">
        <v>76.099999999999994</v>
      </c>
      <c r="H43" s="153">
        <v>76.180000000000007</v>
      </c>
      <c r="I43" s="153">
        <v>76.22</v>
      </c>
      <c r="J43" s="153">
        <v>77.649999999999991</v>
      </c>
      <c r="K43" s="153">
        <v>78.16</v>
      </c>
      <c r="O43" s="154"/>
      <c r="P43" s="155"/>
      <c r="Q43" s="153"/>
    </row>
    <row r="44" spans="1:17" x14ac:dyDescent="0.25">
      <c r="A44" s="39" t="s">
        <v>88</v>
      </c>
      <c r="B44" s="153">
        <v>62.9</v>
      </c>
      <c r="C44" s="153">
        <v>67.099999999999994</v>
      </c>
      <c r="D44" s="153">
        <v>65.5</v>
      </c>
      <c r="E44" s="153">
        <v>66.3</v>
      </c>
      <c r="F44" s="153">
        <v>67.2</v>
      </c>
      <c r="G44" s="153">
        <v>68</v>
      </c>
      <c r="H44" s="153">
        <v>67.94</v>
      </c>
      <c r="I44" s="153">
        <v>67.53</v>
      </c>
      <c r="J44" s="153">
        <v>72.48</v>
      </c>
      <c r="K44" s="153">
        <v>72.69</v>
      </c>
      <c r="O44" s="154"/>
      <c r="P44" s="155"/>
      <c r="Q44" s="153"/>
    </row>
    <row r="45" spans="1:17" x14ac:dyDescent="0.25">
      <c r="A45" s="39" t="s">
        <v>6</v>
      </c>
      <c r="B45" s="153">
        <v>37.799999999999997</v>
      </c>
      <c r="C45" s="153">
        <v>43.7</v>
      </c>
      <c r="D45" s="153">
        <v>48.8</v>
      </c>
      <c r="E45" s="153">
        <v>49.6</v>
      </c>
      <c r="F45" s="153">
        <v>53.4</v>
      </c>
      <c r="G45" s="153">
        <v>53.4</v>
      </c>
      <c r="H45" s="153">
        <v>55.2</v>
      </c>
      <c r="I45" s="153">
        <v>57.46</v>
      </c>
      <c r="J45" s="153">
        <v>58.320000000000007</v>
      </c>
      <c r="K45" s="153">
        <v>59.599999999999994</v>
      </c>
      <c r="O45" s="154"/>
      <c r="P45" s="155"/>
      <c r="Q45" s="153"/>
    </row>
    <row r="46" spans="1:17" x14ac:dyDescent="0.25">
      <c r="A46" s="39" t="s">
        <v>89</v>
      </c>
      <c r="B46" s="153">
        <v>57.5</v>
      </c>
      <c r="C46" s="153">
        <v>60.7</v>
      </c>
      <c r="D46" s="153">
        <v>63.8</v>
      </c>
      <c r="E46" s="153">
        <v>67.3</v>
      </c>
      <c r="F46" s="153">
        <v>70.599999999999994</v>
      </c>
      <c r="G46" s="153">
        <v>72.2</v>
      </c>
      <c r="H46" s="153">
        <v>72.22</v>
      </c>
      <c r="I46" s="153">
        <v>74.009999999999991</v>
      </c>
      <c r="J46" s="153">
        <v>77.14</v>
      </c>
      <c r="K46" s="153">
        <v>78.86999999999999</v>
      </c>
      <c r="O46" s="154"/>
      <c r="P46" s="155"/>
      <c r="Q46" s="153"/>
    </row>
    <row r="47" spans="1:17" x14ac:dyDescent="0.25">
      <c r="A47" s="39" t="s">
        <v>90</v>
      </c>
      <c r="B47" s="153">
        <v>46.1</v>
      </c>
      <c r="C47" s="153">
        <v>51.1</v>
      </c>
      <c r="D47" s="153">
        <v>53.9</v>
      </c>
      <c r="E47" s="153">
        <v>56.1</v>
      </c>
      <c r="F47" s="153">
        <v>60.2</v>
      </c>
      <c r="G47" s="153">
        <v>62.1</v>
      </c>
      <c r="H47" s="153">
        <v>64.13</v>
      </c>
      <c r="I47" s="153">
        <v>65.63</v>
      </c>
      <c r="J47" s="153">
        <v>66.63</v>
      </c>
      <c r="K47" s="153">
        <v>68.069999999999993</v>
      </c>
      <c r="O47" s="154"/>
      <c r="P47" s="155"/>
      <c r="Q47" s="153"/>
    </row>
    <row r="48" spans="1:17" x14ac:dyDescent="0.25">
      <c r="A48" s="39" t="s">
        <v>3</v>
      </c>
      <c r="B48" s="153">
        <v>48.9</v>
      </c>
      <c r="C48" s="153">
        <v>57.6</v>
      </c>
      <c r="D48" s="153">
        <v>61.7</v>
      </c>
      <c r="E48" s="153">
        <v>63.4</v>
      </c>
      <c r="F48" s="153">
        <v>66.099999999999994</v>
      </c>
      <c r="G48" s="153">
        <v>66.2</v>
      </c>
      <c r="H48" s="153">
        <v>66.94</v>
      </c>
      <c r="I48" s="153">
        <v>67.94</v>
      </c>
      <c r="J48" s="153">
        <v>68.77</v>
      </c>
      <c r="K48" s="153">
        <v>69.58</v>
      </c>
      <c r="O48" s="154"/>
      <c r="P48" s="155"/>
      <c r="Q48" s="153"/>
    </row>
    <row r="49" spans="1:17" x14ac:dyDescent="0.25">
      <c r="A49" s="39" t="s">
        <v>8</v>
      </c>
      <c r="B49" s="153">
        <v>57.9</v>
      </c>
      <c r="C49" s="153">
        <v>59.6</v>
      </c>
      <c r="D49" s="153">
        <v>63.2</v>
      </c>
      <c r="E49" s="153">
        <v>68.599999999999994</v>
      </c>
      <c r="F49" s="153">
        <v>70.3</v>
      </c>
      <c r="G49" s="153">
        <v>71.599999999999994</v>
      </c>
      <c r="H49" s="153">
        <v>71.61999999999999</v>
      </c>
      <c r="I49" s="153">
        <v>71.98</v>
      </c>
      <c r="J49" s="153">
        <v>72.150000000000006</v>
      </c>
      <c r="K49" s="153">
        <v>71.84</v>
      </c>
      <c r="O49" s="154"/>
      <c r="P49" s="155"/>
      <c r="Q49" s="153"/>
    </row>
    <row r="50" spans="1:17" x14ac:dyDescent="0.25">
      <c r="A50" s="39" t="s">
        <v>15</v>
      </c>
      <c r="B50" s="153">
        <v>37.5</v>
      </c>
      <c r="C50" s="153">
        <v>42.4</v>
      </c>
      <c r="D50" s="153">
        <v>45.5</v>
      </c>
      <c r="E50" s="153">
        <v>47.8</v>
      </c>
      <c r="F50" s="153">
        <v>52.2</v>
      </c>
      <c r="G50" s="153">
        <v>52.5</v>
      </c>
      <c r="H50" s="153">
        <v>53.410000000000004</v>
      </c>
      <c r="I50" s="153">
        <v>54.510000000000005</v>
      </c>
      <c r="J50" s="153">
        <v>55.42</v>
      </c>
      <c r="K50" s="153">
        <v>56.230000000000004</v>
      </c>
      <c r="O50" s="154"/>
      <c r="P50" s="155"/>
      <c r="Q50" s="153"/>
    </row>
    <row r="51" spans="1:17" x14ac:dyDescent="0.25">
      <c r="A51" s="43" t="s">
        <v>5</v>
      </c>
      <c r="B51" s="156">
        <v>49.3</v>
      </c>
      <c r="C51" s="156">
        <v>53.8</v>
      </c>
      <c r="D51" s="156">
        <v>56</v>
      </c>
      <c r="E51" s="156">
        <v>59.6</v>
      </c>
      <c r="F51" s="156">
        <v>62.7</v>
      </c>
      <c r="G51" s="156">
        <v>65</v>
      </c>
      <c r="H51" s="156">
        <v>64.63</v>
      </c>
      <c r="I51" s="156">
        <v>64.539999999999992</v>
      </c>
      <c r="J51" s="156">
        <v>64.62</v>
      </c>
      <c r="K51" s="156">
        <v>65.73</v>
      </c>
      <c r="O51" s="157"/>
      <c r="P51" s="158"/>
      <c r="Q51" s="153"/>
    </row>
    <row r="52" spans="1:17" x14ac:dyDescent="0.25">
      <c r="A52" s="39" t="s">
        <v>1</v>
      </c>
      <c r="B52" s="153">
        <v>25.7</v>
      </c>
      <c r="C52" s="153">
        <v>28</v>
      </c>
      <c r="D52" s="153">
        <v>30.7</v>
      </c>
      <c r="E52" s="153">
        <v>38.4</v>
      </c>
      <c r="F52" s="153">
        <v>50.4</v>
      </c>
      <c r="G52" s="153">
        <v>55.5</v>
      </c>
      <c r="H52" s="153">
        <v>58.8</v>
      </c>
      <c r="I52" s="153">
        <v>58.39</v>
      </c>
      <c r="J52" s="153">
        <v>60.8</v>
      </c>
      <c r="K52" s="153">
        <v>61.739999999999995</v>
      </c>
      <c r="O52" s="154"/>
      <c r="P52" s="155"/>
      <c r="Q52" s="153"/>
    </row>
    <row r="53" spans="1:17" x14ac:dyDescent="0.25">
      <c r="A53" s="39" t="s">
        <v>12</v>
      </c>
      <c r="B53" s="153">
        <v>48.5</v>
      </c>
      <c r="C53" s="153">
        <v>51.6</v>
      </c>
      <c r="D53" s="153">
        <v>52.8</v>
      </c>
      <c r="E53" s="153">
        <v>52.7</v>
      </c>
      <c r="F53" s="153">
        <v>52.7</v>
      </c>
      <c r="G53" s="153">
        <v>54.1</v>
      </c>
      <c r="H53" s="153">
        <v>54.64</v>
      </c>
      <c r="I53" s="153">
        <v>55.620000000000005</v>
      </c>
      <c r="J53" s="153">
        <v>56.56</v>
      </c>
      <c r="K53" s="153">
        <v>58.07</v>
      </c>
      <c r="O53" s="154"/>
      <c r="P53" s="155"/>
      <c r="Q53" s="153"/>
    </row>
    <row r="54" spans="1:17" x14ac:dyDescent="0.25">
      <c r="A54" s="39" t="s">
        <v>11</v>
      </c>
      <c r="B54" s="153">
        <v>30.1</v>
      </c>
      <c r="C54" s="153">
        <v>34.299999999999997</v>
      </c>
      <c r="D54" s="153">
        <v>40.4</v>
      </c>
      <c r="E54" s="153">
        <v>45.4</v>
      </c>
      <c r="F54" s="153">
        <v>50.6</v>
      </c>
      <c r="G54" s="153">
        <v>54.5</v>
      </c>
      <c r="H54" s="153">
        <v>57.18</v>
      </c>
      <c r="I54" s="153">
        <v>58.56</v>
      </c>
      <c r="J54" s="153">
        <v>58.98</v>
      </c>
      <c r="K54" s="153">
        <v>60.69</v>
      </c>
      <c r="O54" s="154"/>
      <c r="P54" s="155"/>
      <c r="Q54" s="153"/>
    </row>
    <row r="55" spans="1:17" x14ac:dyDescent="0.25">
      <c r="A55" s="39" t="s">
        <v>2</v>
      </c>
      <c r="B55" s="153">
        <v>30.9</v>
      </c>
      <c r="C55" s="153">
        <v>39.200000000000003</v>
      </c>
      <c r="D55" s="153">
        <v>45.3</v>
      </c>
      <c r="E55" s="153">
        <v>47.3</v>
      </c>
      <c r="F55" s="153">
        <v>49.4</v>
      </c>
      <c r="G55" s="153">
        <v>56.4</v>
      </c>
      <c r="H55" s="153">
        <v>62.739999999999995</v>
      </c>
      <c r="I55" s="153">
        <v>63.739999999999995</v>
      </c>
      <c r="J55" s="153">
        <v>64.900000000000006</v>
      </c>
      <c r="K55" s="153">
        <v>66.34</v>
      </c>
      <c r="O55" s="154"/>
      <c r="P55" s="155"/>
      <c r="Q55" s="153"/>
    </row>
    <row r="56" spans="1:17" x14ac:dyDescent="0.25">
      <c r="A56" s="39" t="s">
        <v>4</v>
      </c>
      <c r="B56" s="153">
        <v>25</v>
      </c>
      <c r="C56" s="153">
        <v>33.200000000000003</v>
      </c>
      <c r="D56" s="153">
        <v>39.700000000000003</v>
      </c>
      <c r="E56" s="153">
        <v>45.2</v>
      </c>
      <c r="F56" s="153">
        <v>47.9</v>
      </c>
      <c r="G56" s="153">
        <v>52.2</v>
      </c>
      <c r="H56" s="153">
        <v>53.05</v>
      </c>
      <c r="I56" s="153">
        <v>54.620000000000005</v>
      </c>
      <c r="J56" s="153">
        <v>55.059999999999995</v>
      </c>
      <c r="K56" s="153">
        <v>57.54</v>
      </c>
      <c r="O56" s="154"/>
      <c r="P56" s="155"/>
      <c r="Q56" s="153"/>
    </row>
    <row r="57" spans="1:17" x14ac:dyDescent="0.25">
      <c r="A57" s="39" t="s">
        <v>83</v>
      </c>
      <c r="B57" s="153">
        <v>12.8</v>
      </c>
      <c r="C57" s="153">
        <v>15.4</v>
      </c>
      <c r="D57" s="153">
        <v>21.7</v>
      </c>
      <c r="E57" s="153">
        <v>29.5</v>
      </c>
      <c r="F57" s="153">
        <v>38.5</v>
      </c>
      <c r="G57" s="153">
        <v>42.3</v>
      </c>
      <c r="H57" s="153">
        <v>46.93</v>
      </c>
      <c r="I57" s="153">
        <v>51.449999999999996</v>
      </c>
      <c r="J57" s="153">
        <v>55.2</v>
      </c>
      <c r="K57" s="153">
        <v>55.510000000000005</v>
      </c>
      <c r="O57" s="154"/>
      <c r="P57" s="155"/>
      <c r="Q57" s="153"/>
    </row>
    <row r="58" spans="1:17" x14ac:dyDescent="0.25">
      <c r="A58" s="39" t="s">
        <v>91</v>
      </c>
      <c r="B58" s="153">
        <v>56.4</v>
      </c>
      <c r="C58" s="153">
        <v>60.2</v>
      </c>
      <c r="D58" s="153">
        <v>63.1</v>
      </c>
      <c r="E58" s="153">
        <v>67</v>
      </c>
      <c r="F58" s="153">
        <v>73.3</v>
      </c>
      <c r="G58" s="153">
        <v>74.5</v>
      </c>
      <c r="H58" s="153">
        <v>74.88</v>
      </c>
      <c r="I58" s="153">
        <v>75.86</v>
      </c>
      <c r="J58" s="153">
        <v>76.34</v>
      </c>
      <c r="K58" s="153">
        <v>76.559999999999988</v>
      </c>
      <c r="O58" s="154"/>
      <c r="P58" s="155"/>
      <c r="Q58" s="153"/>
    </row>
    <row r="59" spans="1:17" x14ac:dyDescent="0.25">
      <c r="A59" s="34" t="s">
        <v>21</v>
      </c>
      <c r="B59" s="159">
        <v>47.5</v>
      </c>
      <c r="C59" s="159">
        <v>52.5</v>
      </c>
      <c r="D59" s="159">
        <v>55.5</v>
      </c>
      <c r="E59" s="159">
        <v>58.2</v>
      </c>
      <c r="F59" s="159">
        <v>61.3</v>
      </c>
      <c r="G59" s="159">
        <v>63</v>
      </c>
      <c r="H59" s="159">
        <v>64</v>
      </c>
      <c r="I59" s="159">
        <v>65.16</v>
      </c>
      <c r="J59" s="159">
        <v>66.599999999999994</v>
      </c>
      <c r="K59" s="159">
        <v>67.7</v>
      </c>
      <c r="O59" s="2"/>
      <c r="P59" s="2"/>
    </row>
    <row r="61" spans="1:17" x14ac:dyDescent="0.25">
      <c r="A61" s="251" t="s">
        <v>128</v>
      </c>
    </row>
    <row r="65" spans="1:1" x14ac:dyDescent="0.25">
      <c r="A65" s="98"/>
    </row>
  </sheetData>
  <mergeCells count="4">
    <mergeCell ref="A11:A12"/>
    <mergeCell ref="B11:D11"/>
    <mergeCell ref="E11:G11"/>
    <mergeCell ref="H11:J11"/>
  </mergeCells>
  <conditionalFormatting sqref="L14:L27 L29:L33 O34">
    <cfRule type="cellIs" dxfId="0" priority="1" operator="greaterThan">
      <formula>0</formula>
    </cfRule>
  </conditionalFormatting>
  <hyperlinks>
    <hyperlink ref="A6" r:id="rId1" xr:uid="{C9629449-1ADB-4AE1-B5DB-BE5DB22F1C1A}"/>
  </hyperlink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1753C-139B-41DA-AEE1-2D7EF97E2015}">
  <sheetPr>
    <tabColor rgb="FF92D050"/>
  </sheetPr>
  <dimension ref="A1:AD82"/>
  <sheetViews>
    <sheetView topLeftCell="A56" zoomScaleNormal="100" workbookViewId="0">
      <selection activeCell="I81" sqref="I81"/>
    </sheetView>
  </sheetViews>
  <sheetFormatPr defaultRowHeight="15" x14ac:dyDescent="0.25"/>
  <cols>
    <col min="1" max="1" width="18" bestFit="1" customWidth="1"/>
    <col min="2" max="9" width="10.7109375" customWidth="1"/>
    <col min="10" max="10" width="9" bestFit="1" customWidth="1"/>
    <col min="11" max="11" width="10.28515625" customWidth="1"/>
    <col min="12" max="12" width="9" bestFit="1" customWidth="1"/>
    <col min="13" max="13" width="9.85546875" customWidth="1"/>
    <col min="14" max="14" width="10.5703125" customWidth="1"/>
    <col min="15" max="15" width="10.28515625" customWidth="1"/>
    <col min="16" max="17" width="10" bestFit="1" customWidth="1"/>
    <col min="18" max="18" width="11.140625" bestFit="1" customWidth="1"/>
  </cols>
  <sheetData>
    <row r="1" spans="1:11" ht="18" x14ac:dyDescent="0.25">
      <c r="A1" s="218" t="s">
        <v>124</v>
      </c>
    </row>
    <row r="3" spans="1:11" ht="15.75" x14ac:dyDescent="0.25">
      <c r="A3" s="219" t="s">
        <v>127</v>
      </c>
    </row>
    <row r="5" spans="1:11" x14ac:dyDescent="0.25">
      <c r="A5" s="251" t="s">
        <v>128</v>
      </c>
    </row>
    <row r="6" spans="1:11" x14ac:dyDescent="0.25">
      <c r="A6" s="251" t="s">
        <v>77</v>
      </c>
    </row>
    <row r="7" spans="1:11" x14ac:dyDescent="0.25">
      <c r="A7" s="138"/>
    </row>
    <row r="8" spans="1:11" x14ac:dyDescent="0.25">
      <c r="A8" s="138"/>
    </row>
    <row r="9" spans="1:11" x14ac:dyDescent="0.25">
      <c r="A9" s="161" t="s">
        <v>92</v>
      </c>
    </row>
    <row r="11" spans="1:11" x14ac:dyDescent="0.25">
      <c r="E11" s="175"/>
      <c r="H11" s="176"/>
    </row>
    <row r="12" spans="1:11" x14ac:dyDescent="0.25">
      <c r="A12" s="240" t="s">
        <v>93</v>
      </c>
      <c r="B12" s="242" t="s">
        <v>94</v>
      </c>
      <c r="C12" s="244" t="s">
        <v>95</v>
      </c>
      <c r="D12" s="245"/>
      <c r="E12" s="246"/>
      <c r="F12" s="247" t="s">
        <v>96</v>
      </c>
      <c r="G12" s="239"/>
      <c r="H12" s="239"/>
      <c r="I12" s="239"/>
      <c r="J12" s="239"/>
      <c r="K12" s="239"/>
    </row>
    <row r="13" spans="1:11" x14ac:dyDescent="0.25">
      <c r="A13" s="240"/>
      <c r="B13" s="243"/>
      <c r="C13" s="248" t="s">
        <v>97</v>
      </c>
      <c r="D13" s="249"/>
      <c r="E13" s="250"/>
      <c r="F13" s="248" t="s">
        <v>97</v>
      </c>
      <c r="G13" s="249"/>
      <c r="H13" s="250"/>
      <c r="I13" s="248" t="s">
        <v>98</v>
      </c>
      <c r="J13" s="249"/>
      <c r="K13" s="249"/>
    </row>
    <row r="14" spans="1:11" ht="15.75" thickBot="1" x14ac:dyDescent="0.3">
      <c r="A14" s="241"/>
      <c r="B14" s="177">
        <v>2024</v>
      </c>
      <c r="C14" s="178">
        <v>2022</v>
      </c>
      <c r="D14" s="164">
        <v>2023</v>
      </c>
      <c r="E14" s="163">
        <v>2024</v>
      </c>
      <c r="F14" s="141">
        <v>2022</v>
      </c>
      <c r="G14" s="163">
        <v>2023</v>
      </c>
      <c r="H14" s="163">
        <v>2024</v>
      </c>
      <c r="I14" s="141">
        <v>2022</v>
      </c>
      <c r="J14" s="141">
        <v>2023</v>
      </c>
      <c r="K14" s="141">
        <v>2024</v>
      </c>
    </row>
    <row r="15" spans="1:11" x14ac:dyDescent="0.25">
      <c r="A15" s="15" t="s">
        <v>64</v>
      </c>
      <c r="B15" s="165">
        <v>286681</v>
      </c>
      <c r="C15" s="179">
        <v>127.754487</v>
      </c>
      <c r="D15" s="166">
        <v>128.40704099999999</v>
      </c>
      <c r="E15" s="166">
        <v>129.352338</v>
      </c>
      <c r="F15" s="166">
        <v>79.63038499999999</v>
      </c>
      <c r="G15" s="166">
        <v>80.208112999999997</v>
      </c>
      <c r="H15" s="166">
        <v>81.687380999999988</v>
      </c>
      <c r="I15" s="167">
        <v>0.62329999999999997</v>
      </c>
      <c r="J15" s="167">
        <v>0.62460000000000004</v>
      </c>
      <c r="K15" s="167">
        <f>H15/E15</f>
        <v>0.63151066507974507</v>
      </c>
    </row>
    <row r="16" spans="1:11" x14ac:dyDescent="0.25">
      <c r="A16" s="15" t="s">
        <v>62</v>
      </c>
      <c r="B16" s="165">
        <v>299796</v>
      </c>
      <c r="C16" s="179">
        <v>141.341486</v>
      </c>
      <c r="D16" s="166">
        <v>143.65739499999998</v>
      </c>
      <c r="E16" s="166">
        <v>142.69370000000001</v>
      </c>
      <c r="F16" s="166">
        <v>93.451521</v>
      </c>
      <c r="G16" s="166">
        <v>94.291447000000005</v>
      </c>
      <c r="H16" s="166">
        <v>95.020744999999991</v>
      </c>
      <c r="I16" s="167">
        <v>0.66120000000000001</v>
      </c>
      <c r="J16" s="167">
        <v>0.65639999999999998</v>
      </c>
      <c r="K16" s="167">
        <f>H16/E16</f>
        <v>0.66590707928941495</v>
      </c>
    </row>
    <row r="17" spans="1:30" x14ac:dyDescent="0.25">
      <c r="A17" s="15" t="s">
        <v>63</v>
      </c>
      <c r="B17" s="165">
        <v>311826</v>
      </c>
      <c r="C17" s="179">
        <v>143.88843700000001</v>
      </c>
      <c r="D17" s="166">
        <v>142.02472299999999</v>
      </c>
      <c r="E17" s="166">
        <v>143.54870399999999</v>
      </c>
      <c r="F17" s="166">
        <v>77.447051000000002</v>
      </c>
      <c r="G17" s="166">
        <v>78.150877999999992</v>
      </c>
      <c r="H17" s="166">
        <v>82.734668999999997</v>
      </c>
      <c r="I17" s="167">
        <v>0.53820000000000001</v>
      </c>
      <c r="J17" s="167">
        <v>0.55030000000000001</v>
      </c>
      <c r="K17" s="167">
        <f>H17/E17</f>
        <v>0.57635260155326795</v>
      </c>
    </row>
    <row r="18" spans="1:30" ht="15.75" thickBot="1" x14ac:dyDescent="0.3">
      <c r="A18" s="168" t="s">
        <v>65</v>
      </c>
      <c r="B18" s="169">
        <v>370127</v>
      </c>
      <c r="C18" s="180">
        <v>164.44394500000001</v>
      </c>
      <c r="D18" s="170">
        <v>165.00938200000002</v>
      </c>
      <c r="E18" s="170">
        <v>167.827879</v>
      </c>
      <c r="F18" s="170">
        <v>122.14059</v>
      </c>
      <c r="G18" s="170">
        <v>121.553468</v>
      </c>
      <c r="H18" s="170">
        <v>124.028998</v>
      </c>
      <c r="I18" s="171">
        <v>0.74270000000000003</v>
      </c>
      <c r="J18" s="171">
        <v>0.73660000000000003</v>
      </c>
      <c r="K18" s="171">
        <f>H18/E18</f>
        <v>0.73902499834368995</v>
      </c>
    </row>
    <row r="19" spans="1:30" x14ac:dyDescent="0.25">
      <c r="A19" s="15" t="s">
        <v>5</v>
      </c>
      <c r="B19" s="172">
        <v>1268430</v>
      </c>
      <c r="C19" s="181">
        <v>577.42835500000001</v>
      </c>
      <c r="D19" s="173">
        <v>579.09854099999995</v>
      </c>
      <c r="E19" s="173">
        <v>583.42262099999994</v>
      </c>
      <c r="F19" s="173">
        <v>372.66954700000002</v>
      </c>
      <c r="G19" s="173">
        <v>374.20390600000002</v>
      </c>
      <c r="H19" s="173">
        <v>383.47179299999999</v>
      </c>
      <c r="I19" s="174">
        <v>0.64539999999999997</v>
      </c>
      <c r="J19" s="174">
        <v>0.6462</v>
      </c>
      <c r="K19" s="174">
        <f>H19/E19</f>
        <v>0.65727961034956173</v>
      </c>
    </row>
    <row r="20" spans="1:30" x14ac:dyDescent="0.25">
      <c r="A20" s="162"/>
      <c r="B20" s="148"/>
      <c r="C20" s="182"/>
      <c r="D20" s="182"/>
      <c r="E20" s="182"/>
      <c r="F20" s="182"/>
      <c r="G20" s="182"/>
      <c r="H20" s="182"/>
      <c r="I20" s="174"/>
      <c r="J20" s="174"/>
      <c r="K20" s="174"/>
    </row>
    <row r="21" spans="1:30" x14ac:dyDescent="0.25">
      <c r="A21" s="183" t="s">
        <v>99</v>
      </c>
      <c r="P21" s="184"/>
    </row>
    <row r="22" spans="1:30" s="187" customFormat="1" ht="51" customHeight="1" thickBot="1" x14ac:dyDescent="0.3">
      <c r="A22" s="185" t="s">
        <v>31</v>
      </c>
      <c r="B22" s="186" t="s">
        <v>100</v>
      </c>
      <c r="C22" s="152" t="s">
        <v>101</v>
      </c>
      <c r="D22" s="152" t="s">
        <v>102</v>
      </c>
      <c r="E22" s="152" t="s">
        <v>103</v>
      </c>
      <c r="F22" s="152" t="s">
        <v>104</v>
      </c>
      <c r="G22" s="152" t="s">
        <v>105</v>
      </c>
      <c r="H22" s="152" t="s">
        <v>106</v>
      </c>
      <c r="I22" s="50" t="s">
        <v>107</v>
      </c>
      <c r="J22" s="50" t="s">
        <v>108</v>
      </c>
      <c r="K22" s="50" t="s">
        <v>109</v>
      </c>
      <c r="L22" s="152" t="s">
        <v>110</v>
      </c>
      <c r="M22" s="141" t="s">
        <v>111</v>
      </c>
      <c r="N22" s="152" t="s">
        <v>112</v>
      </c>
      <c r="P22" s="188" t="s">
        <v>113</v>
      </c>
      <c r="Q22" s="189" t="s">
        <v>114</v>
      </c>
      <c r="T22"/>
      <c r="U22"/>
      <c r="V22"/>
      <c r="W22"/>
      <c r="X22"/>
      <c r="Y22"/>
      <c r="Z22"/>
      <c r="AA22"/>
      <c r="AB22"/>
      <c r="AC22"/>
      <c r="AD22"/>
    </row>
    <row r="23" spans="1:30" x14ac:dyDescent="0.25">
      <c r="A23" s="39" t="s">
        <v>115</v>
      </c>
      <c r="B23" s="190">
        <v>473.03675400000003</v>
      </c>
      <c r="C23" s="190">
        <v>331.51655200000005</v>
      </c>
      <c r="D23" s="190">
        <v>159.35732000000002</v>
      </c>
      <c r="E23" s="190">
        <v>173.27093900000003</v>
      </c>
      <c r="F23" s="190">
        <v>70.089371</v>
      </c>
      <c r="G23" s="190">
        <v>131.75169299999999</v>
      </c>
      <c r="H23" s="190">
        <v>19.046014</v>
      </c>
      <c r="I23" s="190">
        <v>87.257456999999988</v>
      </c>
      <c r="J23" s="190">
        <v>32.121807000000004</v>
      </c>
      <c r="K23" s="190">
        <v>30.677914000000001</v>
      </c>
      <c r="L23" s="190">
        <v>13.957342000000001</v>
      </c>
      <c r="M23" s="190">
        <v>8.510292999999999</v>
      </c>
      <c r="N23" s="190">
        <v>1530.5934569999999</v>
      </c>
      <c r="P23" s="191">
        <v>3.6415850000000001</v>
      </c>
      <c r="Q23" s="192">
        <v>4.8687079999999998</v>
      </c>
      <c r="R23" s="91"/>
    </row>
    <row r="24" spans="1:30" x14ac:dyDescent="0.25">
      <c r="A24" s="39" t="s">
        <v>0</v>
      </c>
      <c r="B24" s="190">
        <v>17.98639</v>
      </c>
      <c r="C24" s="190">
        <v>10.935771000000001</v>
      </c>
      <c r="D24" s="190">
        <v>7.4438000000000004</v>
      </c>
      <c r="E24" s="190">
        <v>7.1213699999999998</v>
      </c>
      <c r="F24" s="190">
        <v>2.1227150000000004</v>
      </c>
      <c r="G24" s="190">
        <v>5.0374109999999996</v>
      </c>
      <c r="H24" s="190">
        <v>1.2316940000000001</v>
      </c>
      <c r="I24" s="190">
        <v>1.4039999999999999</v>
      </c>
      <c r="J24" s="190">
        <v>0.86246</v>
      </c>
      <c r="K24" s="190">
        <v>2.0828000000000002</v>
      </c>
      <c r="L24" s="190">
        <v>0.60109999999999997</v>
      </c>
      <c r="M24" s="190">
        <v>0.34457299999999996</v>
      </c>
      <c r="N24" s="190">
        <v>57.174084000000001</v>
      </c>
      <c r="P24" s="191">
        <v>0.16019</v>
      </c>
      <c r="Q24" s="192">
        <v>0.18438300000000002</v>
      </c>
      <c r="R24" s="91"/>
    </row>
    <row r="25" spans="1:30" x14ac:dyDescent="0.25">
      <c r="A25" s="39" t="s">
        <v>19</v>
      </c>
      <c r="B25" s="190">
        <v>1239.7506149999999</v>
      </c>
      <c r="C25" s="190">
        <v>655.571324</v>
      </c>
      <c r="D25" s="190">
        <v>438.07658600000002</v>
      </c>
      <c r="E25" s="190">
        <v>310.10431900000003</v>
      </c>
      <c r="F25" s="190">
        <v>73.905426000000006</v>
      </c>
      <c r="G25" s="190">
        <v>269.65042900000003</v>
      </c>
      <c r="H25" s="190">
        <v>50.914481000000002</v>
      </c>
      <c r="I25" s="190">
        <v>239.389814</v>
      </c>
      <c r="J25" s="190">
        <v>110.73535700000001</v>
      </c>
      <c r="K25" s="190">
        <v>114.84676399999999</v>
      </c>
      <c r="L25" s="190">
        <v>32.585760999999998</v>
      </c>
      <c r="M25" s="190">
        <v>80.717877999999999</v>
      </c>
      <c r="N25" s="190">
        <v>3616.248752</v>
      </c>
      <c r="P25" s="191">
        <v>67.234916999999996</v>
      </c>
      <c r="Q25" s="192">
        <v>13.482961</v>
      </c>
      <c r="R25" s="91"/>
    </row>
    <row r="26" spans="1:30" x14ac:dyDescent="0.25">
      <c r="A26" s="39" t="s">
        <v>26</v>
      </c>
      <c r="B26" s="190">
        <v>147.07805400000001</v>
      </c>
      <c r="C26" s="190">
        <v>78.97666199999999</v>
      </c>
      <c r="D26" s="190">
        <v>56.094147</v>
      </c>
      <c r="E26" s="190">
        <v>29.545947999999999</v>
      </c>
      <c r="F26" s="190">
        <v>13.167842</v>
      </c>
      <c r="G26" s="190">
        <v>27.865756000000001</v>
      </c>
      <c r="H26" s="190">
        <v>7.5382189999999998</v>
      </c>
      <c r="I26" s="190">
        <v>10.107561</v>
      </c>
      <c r="J26" s="190">
        <v>12.304093</v>
      </c>
      <c r="K26" s="190">
        <v>12.286740999999999</v>
      </c>
      <c r="L26" s="190">
        <v>4.3930230000000003</v>
      </c>
      <c r="M26" s="190">
        <v>10.977390000000002</v>
      </c>
      <c r="N26" s="190">
        <v>410.33543699999996</v>
      </c>
      <c r="P26" s="191">
        <v>8.676673000000001</v>
      </c>
      <c r="Q26" s="192">
        <v>2.3007170000000001</v>
      </c>
      <c r="R26" s="91"/>
    </row>
    <row r="27" spans="1:30" x14ac:dyDescent="0.25">
      <c r="A27" s="39" t="s">
        <v>18</v>
      </c>
      <c r="B27" s="190">
        <v>784.76479799999993</v>
      </c>
      <c r="C27" s="190">
        <v>365.20034899999996</v>
      </c>
      <c r="D27" s="190">
        <v>244.11362700000001</v>
      </c>
      <c r="E27" s="190">
        <v>155.496127</v>
      </c>
      <c r="F27" s="190">
        <v>58.973436</v>
      </c>
      <c r="G27" s="190">
        <v>108.86887300000001</v>
      </c>
      <c r="H27" s="190">
        <v>26.548933000000002</v>
      </c>
      <c r="I27" s="190">
        <v>88.224136000000001</v>
      </c>
      <c r="J27" s="190">
        <v>48.066172000000002</v>
      </c>
      <c r="K27" s="190">
        <v>51.11016</v>
      </c>
      <c r="L27" s="190">
        <v>15.762794</v>
      </c>
      <c r="M27" s="190">
        <v>43.462814000000002</v>
      </c>
      <c r="N27" s="190">
        <v>1990.5922190000001</v>
      </c>
      <c r="P27" s="191">
        <v>35.369188999999999</v>
      </c>
      <c r="Q27" s="192">
        <v>8.0936249999999994</v>
      </c>
      <c r="R27" s="91"/>
    </row>
    <row r="28" spans="1:30" x14ac:dyDescent="0.25">
      <c r="A28" s="39" t="s">
        <v>24</v>
      </c>
      <c r="B28" s="190">
        <v>189.81669299999999</v>
      </c>
      <c r="C28" s="190">
        <v>76.121639999999999</v>
      </c>
      <c r="D28" s="190">
        <v>50.465735000000002</v>
      </c>
      <c r="E28" s="190">
        <v>37.340616000000004</v>
      </c>
      <c r="F28" s="190">
        <v>9.7786720000000003</v>
      </c>
      <c r="G28" s="190">
        <v>31.293101</v>
      </c>
      <c r="H28" s="190">
        <v>8.4503579999999996</v>
      </c>
      <c r="I28" s="190">
        <v>23.244620999999999</v>
      </c>
      <c r="J28" s="190">
        <v>16.319388999999997</v>
      </c>
      <c r="K28" s="190">
        <v>10.671805000000001</v>
      </c>
      <c r="L28" s="190">
        <v>1.7241820000000001</v>
      </c>
      <c r="M28" s="190">
        <v>10.205103000000001</v>
      </c>
      <c r="N28" s="190">
        <v>465.431915</v>
      </c>
      <c r="P28" s="191">
        <v>8.3103770000000008</v>
      </c>
      <c r="Q28" s="192">
        <v>1.8947260000000001</v>
      </c>
      <c r="R28" s="91"/>
    </row>
    <row r="29" spans="1:30" x14ac:dyDescent="0.25">
      <c r="A29" s="39" t="s">
        <v>6</v>
      </c>
      <c r="B29" s="190">
        <v>148.906632</v>
      </c>
      <c r="C29" s="190">
        <v>115.617497</v>
      </c>
      <c r="D29" s="190">
        <v>63.906048999999996</v>
      </c>
      <c r="E29" s="190">
        <v>42.850192</v>
      </c>
      <c r="F29" s="190">
        <v>10.108305</v>
      </c>
      <c r="G29" s="190">
        <v>37.336540999999997</v>
      </c>
      <c r="H29" s="190">
        <v>8.3905279999999998</v>
      </c>
      <c r="I29" s="190">
        <v>22.229244999999999</v>
      </c>
      <c r="J29" s="190">
        <v>11.840287</v>
      </c>
      <c r="K29" s="190">
        <v>0.374222</v>
      </c>
      <c r="L29" s="190">
        <v>4.2098420000000001</v>
      </c>
      <c r="M29" s="190">
        <v>28.091141000000004</v>
      </c>
      <c r="N29" s="190">
        <v>493.86048</v>
      </c>
      <c r="P29" s="191">
        <v>26.440454000000003</v>
      </c>
      <c r="Q29" s="192">
        <v>1.6506869999999998</v>
      </c>
      <c r="R29" s="91"/>
    </row>
    <row r="30" spans="1:30" x14ac:dyDescent="0.25">
      <c r="A30" s="39" t="s">
        <v>22</v>
      </c>
      <c r="B30" s="190">
        <v>905.45931799999994</v>
      </c>
      <c r="C30" s="190">
        <v>444.092918</v>
      </c>
      <c r="D30" s="190">
        <v>201.073824</v>
      </c>
      <c r="E30" s="190">
        <v>187.047057</v>
      </c>
      <c r="F30" s="190">
        <v>35.579904999999997</v>
      </c>
      <c r="G30" s="190">
        <v>198.15985599999999</v>
      </c>
      <c r="H30" s="190">
        <v>26.063421999999999</v>
      </c>
      <c r="I30" s="190">
        <v>104.392528</v>
      </c>
      <c r="J30" s="190">
        <v>54.733229000000001</v>
      </c>
      <c r="K30" s="190">
        <v>57.847234</v>
      </c>
      <c r="L30" s="190">
        <v>16.732113000000002</v>
      </c>
      <c r="M30" s="190">
        <v>102.75209100000001</v>
      </c>
      <c r="N30" s="190">
        <v>2333.9334950000002</v>
      </c>
      <c r="P30" s="191">
        <v>96.482827</v>
      </c>
      <c r="Q30" s="192">
        <v>6.2692639999999997</v>
      </c>
      <c r="R30" s="91"/>
    </row>
    <row r="31" spans="1:30" x14ac:dyDescent="0.25">
      <c r="A31" s="39" t="s">
        <v>14</v>
      </c>
      <c r="B31" s="190">
        <v>561.742073</v>
      </c>
      <c r="C31" s="190">
        <v>304.56210900000002</v>
      </c>
      <c r="D31" s="190">
        <v>133.99581700000002</v>
      </c>
      <c r="E31" s="190">
        <v>120.673436</v>
      </c>
      <c r="F31" s="190">
        <v>22.194367</v>
      </c>
      <c r="G31" s="190">
        <v>75.870677000000001</v>
      </c>
      <c r="H31" s="190">
        <v>26.75271</v>
      </c>
      <c r="I31" s="190">
        <v>64.899990000000003</v>
      </c>
      <c r="J31" s="190">
        <v>21.619524000000002</v>
      </c>
      <c r="K31" s="190">
        <v>30.327342000000002</v>
      </c>
      <c r="L31" s="190">
        <v>12.860956</v>
      </c>
      <c r="M31" s="190">
        <v>94.671865999999994</v>
      </c>
      <c r="N31" s="190">
        <v>1470.1708659999999</v>
      </c>
      <c r="P31" s="191">
        <v>89.551941999999997</v>
      </c>
      <c r="Q31" s="192">
        <v>5.1199240000000001</v>
      </c>
      <c r="R31" s="91"/>
    </row>
    <row r="32" spans="1:30" x14ac:dyDescent="0.25">
      <c r="A32" s="39" t="s">
        <v>3</v>
      </c>
      <c r="B32" s="190">
        <v>121.060844</v>
      </c>
      <c r="C32" s="190">
        <v>68.248043999999993</v>
      </c>
      <c r="D32" s="190">
        <v>33.544088000000002</v>
      </c>
      <c r="E32" s="190">
        <v>32.949546000000005</v>
      </c>
      <c r="F32" s="190">
        <v>8.5961820000000007</v>
      </c>
      <c r="G32" s="190">
        <v>14.585905</v>
      </c>
      <c r="H32" s="190">
        <v>4.6003549999999995</v>
      </c>
      <c r="I32" s="190">
        <v>5.6919080000000006</v>
      </c>
      <c r="J32" s="190">
        <v>9.4330750000000005</v>
      </c>
      <c r="K32" s="190">
        <v>15.147195999999999</v>
      </c>
      <c r="L32" s="190">
        <v>3.5574899999999996</v>
      </c>
      <c r="M32" s="190">
        <v>1.8125340000000001</v>
      </c>
      <c r="N32" s="190">
        <v>319.22716800000001</v>
      </c>
      <c r="P32" s="191">
        <v>1.017477</v>
      </c>
      <c r="Q32" s="192">
        <v>0.79505700000000001</v>
      </c>
      <c r="R32" s="91"/>
    </row>
    <row r="33" spans="1:28" x14ac:dyDescent="0.25">
      <c r="A33" s="39" t="s">
        <v>8</v>
      </c>
      <c r="B33" s="190">
        <v>224.01771599999998</v>
      </c>
      <c r="C33" s="190">
        <v>102.857519</v>
      </c>
      <c r="D33" s="190">
        <v>58.449802000000005</v>
      </c>
      <c r="E33" s="190">
        <v>50.796374999999998</v>
      </c>
      <c r="F33" s="190">
        <v>8.4197780000000009</v>
      </c>
      <c r="G33" s="190">
        <v>25.548158000000001</v>
      </c>
      <c r="H33" s="190">
        <v>7.7105990000000002</v>
      </c>
      <c r="I33" s="190">
        <v>21.286382</v>
      </c>
      <c r="J33" s="190">
        <v>9.6406029999999987</v>
      </c>
      <c r="K33" s="190">
        <v>24.108545999999997</v>
      </c>
      <c r="L33" s="190">
        <v>6.0900720000000002</v>
      </c>
      <c r="M33" s="190">
        <v>10.560668</v>
      </c>
      <c r="N33" s="190">
        <v>549.48621800000001</v>
      </c>
      <c r="P33" s="191">
        <v>8.5785249999999991</v>
      </c>
      <c r="Q33" s="192">
        <v>1.982143</v>
      </c>
      <c r="R33" s="91"/>
    </row>
    <row r="34" spans="1:28" x14ac:dyDescent="0.25">
      <c r="A34" s="39" t="s">
        <v>15</v>
      </c>
      <c r="B34" s="190">
        <v>591.10839099999998</v>
      </c>
      <c r="C34" s="190">
        <v>395.53497800000002</v>
      </c>
      <c r="D34" s="190">
        <v>205.10959099999999</v>
      </c>
      <c r="E34" s="190">
        <v>124.07655899999999</v>
      </c>
      <c r="F34" s="190">
        <v>30.373248</v>
      </c>
      <c r="G34" s="190">
        <v>53.886541999999999</v>
      </c>
      <c r="H34" s="190">
        <v>25.777231</v>
      </c>
      <c r="I34" s="190">
        <v>75.974849000000006</v>
      </c>
      <c r="J34" s="190">
        <v>37.865428000000001</v>
      </c>
      <c r="K34" s="190">
        <v>45.549033000000001</v>
      </c>
      <c r="L34" s="190">
        <v>13.492278000000001</v>
      </c>
      <c r="M34" s="190">
        <v>40.899205000000002</v>
      </c>
      <c r="N34" s="190">
        <v>1639.6473349999999</v>
      </c>
      <c r="P34" s="191">
        <v>37.882281000000006</v>
      </c>
      <c r="Q34" s="192">
        <v>3.0169239999999999</v>
      </c>
      <c r="R34" s="91"/>
    </row>
    <row r="35" spans="1:28" x14ac:dyDescent="0.25">
      <c r="A35" s="43" t="s">
        <v>5</v>
      </c>
      <c r="B35" s="176">
        <v>150.37197599999999</v>
      </c>
      <c r="C35" s="176">
        <v>74.551394000000002</v>
      </c>
      <c r="D35" s="176">
        <v>48.491909</v>
      </c>
      <c r="E35" s="176">
        <v>32.979673999999996</v>
      </c>
      <c r="F35" s="176">
        <v>7.373062</v>
      </c>
      <c r="G35" s="176">
        <v>13.147328999999999</v>
      </c>
      <c r="H35" s="176">
        <v>5.0023230000000005</v>
      </c>
      <c r="I35" s="176">
        <v>18.290447</v>
      </c>
      <c r="J35" s="176">
        <v>4.7108469999999993</v>
      </c>
      <c r="K35" s="176">
        <v>12.753013999999999</v>
      </c>
      <c r="L35" s="176">
        <v>4.2558299999999996</v>
      </c>
      <c r="M35" s="176">
        <v>11.543987000000001</v>
      </c>
      <c r="N35" s="176">
        <v>383.47179299999999</v>
      </c>
      <c r="P35" s="193">
        <v>10.625171</v>
      </c>
      <c r="Q35" s="194">
        <v>0.91881600000000008</v>
      </c>
      <c r="R35" s="91"/>
    </row>
    <row r="36" spans="1:28" x14ac:dyDescent="0.25">
      <c r="A36" s="39" t="s">
        <v>1</v>
      </c>
      <c r="B36" s="190">
        <v>26.502517999999998</v>
      </c>
      <c r="C36" s="190">
        <v>12.782236000000001</v>
      </c>
      <c r="D36" s="190">
        <v>10.800022999999999</v>
      </c>
      <c r="E36" s="190">
        <v>7.5527569999999997</v>
      </c>
      <c r="F36" s="190">
        <v>2.058519</v>
      </c>
      <c r="G36" s="190">
        <v>1.0700499999999999</v>
      </c>
      <c r="H36" s="190">
        <v>1.0971489999999999</v>
      </c>
      <c r="I36" s="190">
        <v>3.0431529999999998</v>
      </c>
      <c r="J36" s="190">
        <v>0.74364399999999997</v>
      </c>
      <c r="K36" s="190">
        <v>0.63679999999999992</v>
      </c>
      <c r="L36" s="190">
        <v>0.706677</v>
      </c>
      <c r="M36" s="190">
        <v>1.8698250000000001</v>
      </c>
      <c r="N36" s="190">
        <v>68.863350999999994</v>
      </c>
      <c r="P36" s="191">
        <v>1.784111</v>
      </c>
      <c r="Q36" s="192">
        <v>8.5713999999999999E-2</v>
      </c>
      <c r="R36" s="91"/>
    </row>
    <row r="37" spans="1:28" x14ac:dyDescent="0.25">
      <c r="A37" s="39" t="s">
        <v>12</v>
      </c>
      <c r="B37" s="190">
        <v>658.56891099999996</v>
      </c>
      <c r="C37" s="190">
        <v>237.90466800000002</v>
      </c>
      <c r="D37" s="190">
        <v>158.525712</v>
      </c>
      <c r="E37" s="190">
        <v>170.891953</v>
      </c>
      <c r="F37" s="190">
        <v>26.998607</v>
      </c>
      <c r="G37" s="190">
        <v>29.565176999999998</v>
      </c>
      <c r="H37" s="190">
        <v>11.864414</v>
      </c>
      <c r="I37" s="190">
        <v>121.375456</v>
      </c>
      <c r="J37" s="190">
        <v>12.264693999999999</v>
      </c>
      <c r="K37" s="190">
        <v>31.508196000000002</v>
      </c>
      <c r="L37" s="190">
        <v>16.495682000000002</v>
      </c>
      <c r="M37" s="190">
        <v>43.695192999999996</v>
      </c>
      <c r="N37" s="190">
        <v>1519.658662</v>
      </c>
      <c r="P37" s="191">
        <v>41.856713999999997</v>
      </c>
      <c r="Q37" s="192">
        <v>1.838479</v>
      </c>
      <c r="R37" s="91"/>
    </row>
    <row r="38" spans="1:28" x14ac:dyDescent="0.25">
      <c r="A38" s="39" t="s">
        <v>11</v>
      </c>
      <c r="B38" s="190">
        <v>435.08691999999996</v>
      </c>
      <c r="C38" s="190">
        <v>217.013158</v>
      </c>
      <c r="D38" s="190">
        <v>121.524693</v>
      </c>
      <c r="E38" s="190">
        <v>106.73478200000001</v>
      </c>
      <c r="F38" s="190">
        <v>12.684291999999999</v>
      </c>
      <c r="G38" s="190">
        <v>43.877928999999995</v>
      </c>
      <c r="H38" s="190">
        <v>13.908273999999999</v>
      </c>
      <c r="I38" s="190">
        <v>72.551039000000003</v>
      </c>
      <c r="J38" s="190">
        <v>19.947131000000002</v>
      </c>
      <c r="K38" s="190">
        <v>16.388974999999999</v>
      </c>
      <c r="L38" s="190">
        <v>14.582602999999999</v>
      </c>
      <c r="M38" s="190">
        <v>24.206668999999998</v>
      </c>
      <c r="N38" s="190">
        <v>1098.5064650000002</v>
      </c>
      <c r="P38" s="191">
        <v>22.094459000000001</v>
      </c>
      <c r="Q38" s="192">
        <v>2.1122100000000001</v>
      </c>
      <c r="R38" s="91"/>
    </row>
    <row r="39" spans="1:28" x14ac:dyDescent="0.25">
      <c r="A39" s="39" t="s">
        <v>2</v>
      </c>
      <c r="B39" s="190">
        <v>50.110622000000006</v>
      </c>
      <c r="C39" s="190">
        <v>26.681985000000001</v>
      </c>
      <c r="D39" s="190">
        <v>16.745979999999999</v>
      </c>
      <c r="E39" s="190">
        <v>11.062493</v>
      </c>
      <c r="F39" s="190">
        <v>2.948868</v>
      </c>
      <c r="G39" s="190">
        <v>3.452906</v>
      </c>
      <c r="H39" s="190">
        <v>1.9489020000000001</v>
      </c>
      <c r="I39" s="190">
        <v>2.8766979999999998</v>
      </c>
      <c r="J39" s="190">
        <v>0.556975</v>
      </c>
      <c r="K39" s="190">
        <v>2.3051489999999997</v>
      </c>
      <c r="L39" s="190">
        <v>1.8743019999999999</v>
      </c>
      <c r="M39" s="190">
        <v>4.6944340000000002</v>
      </c>
      <c r="N39" s="190">
        <v>125.259314</v>
      </c>
      <c r="P39" s="191">
        <v>4.5762340000000004</v>
      </c>
      <c r="Q39" s="192">
        <v>0.1182</v>
      </c>
      <c r="R39" s="91"/>
    </row>
    <row r="40" spans="1:28" x14ac:dyDescent="0.25">
      <c r="A40" s="39" t="s">
        <v>4</v>
      </c>
      <c r="B40" s="190">
        <v>191.25694300000001</v>
      </c>
      <c r="C40" s="190">
        <v>95.442942000000002</v>
      </c>
      <c r="D40" s="190">
        <v>61.500889999999998</v>
      </c>
      <c r="E40" s="190">
        <v>16.880782</v>
      </c>
      <c r="F40" s="190">
        <v>3.2516599999999998</v>
      </c>
      <c r="G40" s="190">
        <v>5.5266980000000006</v>
      </c>
      <c r="H40" s="190">
        <v>4.9280659999999994</v>
      </c>
      <c r="I40" s="190">
        <v>25.574168</v>
      </c>
      <c r="J40" s="190">
        <v>0.63533200000000001</v>
      </c>
      <c r="K40" s="190">
        <v>6.84152</v>
      </c>
      <c r="L40" s="190">
        <v>2.5732349999999999</v>
      </c>
      <c r="M40" s="190">
        <v>12.258152000000001</v>
      </c>
      <c r="N40" s="190">
        <v>426.670388</v>
      </c>
      <c r="P40" s="191">
        <v>11.673905000000001</v>
      </c>
      <c r="Q40" s="192">
        <v>0.58424699999999996</v>
      </c>
      <c r="R40" s="91"/>
    </row>
    <row r="41" spans="1:28" x14ac:dyDescent="0.25">
      <c r="A41" s="39" t="s">
        <v>83</v>
      </c>
      <c r="B41" s="190">
        <v>520.38572699999997</v>
      </c>
      <c r="C41" s="190">
        <v>240.61821</v>
      </c>
      <c r="D41" s="190">
        <v>148.98234500000001</v>
      </c>
      <c r="E41" s="190">
        <v>107.181484</v>
      </c>
      <c r="F41" s="190">
        <v>7.2289500000000002</v>
      </c>
      <c r="G41" s="190">
        <v>37.801181999999997</v>
      </c>
      <c r="H41" s="190">
        <v>15.808349</v>
      </c>
      <c r="I41" s="190">
        <v>54.039994</v>
      </c>
      <c r="J41" s="190">
        <v>19.524971000000001</v>
      </c>
      <c r="K41" s="190">
        <v>27.046845000000001</v>
      </c>
      <c r="L41" s="190">
        <v>9.5523310000000006</v>
      </c>
      <c r="M41" s="190">
        <v>15.486409</v>
      </c>
      <c r="N41" s="190">
        <v>1203.6567970000001</v>
      </c>
      <c r="P41" s="191">
        <v>14.099956000000001</v>
      </c>
      <c r="Q41" s="192">
        <v>1.3864529999999999</v>
      </c>
      <c r="R41" s="91"/>
    </row>
    <row r="42" spans="1:28" x14ac:dyDescent="0.25">
      <c r="A42" s="39" t="s">
        <v>9</v>
      </c>
      <c r="B42" s="190">
        <v>229.78754000000001</v>
      </c>
      <c r="C42" s="190">
        <v>96.661194000000009</v>
      </c>
      <c r="D42" s="190">
        <v>80.483426999999992</v>
      </c>
      <c r="E42" s="190">
        <v>62.714538999999995</v>
      </c>
      <c r="F42" s="190">
        <v>15.76261</v>
      </c>
      <c r="G42" s="190">
        <v>13.405676999999999</v>
      </c>
      <c r="H42" s="190">
        <v>13.150283999999999</v>
      </c>
      <c r="I42" s="190">
        <v>10.408113999999999</v>
      </c>
      <c r="J42" s="190">
        <v>13.007451999999999</v>
      </c>
      <c r="K42" s="190">
        <v>15.060879000000002</v>
      </c>
      <c r="L42" s="190">
        <v>4.3050429999999995</v>
      </c>
      <c r="M42" s="190">
        <v>2.946361</v>
      </c>
      <c r="N42" s="190">
        <v>557.69312000000002</v>
      </c>
      <c r="P42" s="191">
        <v>0.66048000000000007</v>
      </c>
      <c r="Q42" s="192">
        <v>2.2858809999999998</v>
      </c>
      <c r="R42" s="91"/>
    </row>
    <row r="43" spans="1:28" x14ac:dyDescent="0.25">
      <c r="A43" s="195" t="s">
        <v>21</v>
      </c>
      <c r="B43" s="196">
        <v>7666.7994350000008</v>
      </c>
      <c r="C43" s="196">
        <v>3950.8911499999999</v>
      </c>
      <c r="D43" s="196">
        <v>2298.6853650000003</v>
      </c>
      <c r="E43" s="196">
        <v>1787.2709480000003</v>
      </c>
      <c r="F43" s="196">
        <v>421.615815</v>
      </c>
      <c r="G43" s="196">
        <v>1127.70189</v>
      </c>
      <c r="H43" s="196">
        <v>280.732305</v>
      </c>
      <c r="I43" s="196">
        <v>1052.2615600000001</v>
      </c>
      <c r="J43" s="196">
        <v>436.93246999999997</v>
      </c>
      <c r="K43" s="196">
        <v>507.57113499999997</v>
      </c>
      <c r="L43" s="196">
        <v>180.312656</v>
      </c>
      <c r="M43" s="196">
        <v>549.70658600000002</v>
      </c>
      <c r="N43" s="196">
        <v>20260.481315999998</v>
      </c>
      <c r="P43" s="197">
        <v>490.71746700000006</v>
      </c>
      <c r="Q43" s="198">
        <v>58.989119000000002</v>
      </c>
      <c r="R43" s="91"/>
    </row>
    <row r="44" spans="1:28" x14ac:dyDescent="0.25">
      <c r="A44" s="199"/>
      <c r="B44" s="91"/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</row>
    <row r="45" spans="1:28" x14ac:dyDescent="0.25">
      <c r="A45" t="s">
        <v>116</v>
      </c>
      <c r="C45" s="201"/>
      <c r="D45" s="201"/>
      <c r="E45" s="201"/>
      <c r="F45" s="201"/>
      <c r="G45" s="201"/>
      <c r="H45" s="200"/>
      <c r="I45" s="200"/>
      <c r="J45" s="200"/>
      <c r="K45" s="200"/>
      <c r="L45" s="201"/>
      <c r="M45" s="201"/>
      <c r="N45" s="202"/>
      <c r="O45" s="203"/>
      <c r="P45" s="204"/>
      <c r="Q45" s="204"/>
      <c r="R45" s="204"/>
      <c r="S45" s="204"/>
      <c r="T45" s="204"/>
      <c r="U45" s="204"/>
      <c r="V45" s="205"/>
      <c r="W45" s="205"/>
      <c r="X45" s="205"/>
      <c r="Y45" s="205"/>
      <c r="Z45" s="133"/>
      <c r="AA45" s="133"/>
      <c r="AB45" s="133"/>
    </row>
    <row r="46" spans="1:28" x14ac:dyDescent="0.25">
      <c r="A46" s="206"/>
      <c r="C46" s="201"/>
      <c r="D46" s="201"/>
      <c r="E46" s="201"/>
      <c r="F46" s="201"/>
      <c r="G46" s="201"/>
      <c r="H46" s="200"/>
      <c r="I46" s="200"/>
      <c r="J46" s="200"/>
      <c r="K46" s="200"/>
      <c r="L46" s="201"/>
      <c r="M46" s="201"/>
      <c r="N46" s="202"/>
      <c r="O46" s="203"/>
      <c r="P46" s="204"/>
      <c r="Q46" s="204"/>
      <c r="R46" s="204"/>
      <c r="S46" s="204"/>
      <c r="T46" s="204"/>
      <c r="U46" s="204"/>
      <c r="V46" s="205"/>
      <c r="W46" s="205"/>
      <c r="X46" s="205"/>
      <c r="Y46" s="205"/>
      <c r="Z46" s="133"/>
      <c r="AA46" s="133"/>
      <c r="AB46" s="133"/>
    </row>
    <row r="47" spans="1:28" x14ac:dyDescent="0.25">
      <c r="A47" s="206"/>
      <c r="C47" s="201"/>
      <c r="D47" s="201"/>
      <c r="E47" s="201"/>
      <c r="F47" s="201"/>
      <c r="G47" s="201"/>
      <c r="H47" s="200"/>
      <c r="I47" s="200"/>
      <c r="J47" s="200"/>
      <c r="K47" s="200"/>
      <c r="L47" s="201"/>
      <c r="M47" s="201"/>
      <c r="N47" s="202"/>
      <c r="O47" s="203"/>
      <c r="P47" s="204"/>
      <c r="Q47" s="204"/>
      <c r="R47" s="204"/>
      <c r="S47" s="204"/>
      <c r="T47" s="204"/>
      <c r="U47" s="204"/>
      <c r="V47" s="205"/>
      <c r="W47" s="205"/>
      <c r="X47" s="205"/>
      <c r="Y47" s="205"/>
      <c r="Z47" s="133"/>
      <c r="AA47" s="133"/>
      <c r="AB47" s="133"/>
    </row>
    <row r="48" spans="1:28" x14ac:dyDescent="0.25">
      <c r="A48" s="160" t="s">
        <v>117</v>
      </c>
      <c r="B48" s="207"/>
      <c r="C48" s="201"/>
      <c r="D48" s="201"/>
      <c r="E48" s="201"/>
      <c r="F48" s="201"/>
      <c r="G48" s="201"/>
      <c r="H48" s="200"/>
      <c r="I48" s="200"/>
      <c r="J48" s="200"/>
      <c r="K48" s="200"/>
      <c r="L48" s="201"/>
      <c r="M48" s="201"/>
      <c r="N48" s="202"/>
      <c r="O48" s="203"/>
      <c r="P48" s="204"/>
      <c r="Q48" s="204"/>
      <c r="R48" s="204"/>
      <c r="S48" s="204"/>
      <c r="T48" s="204"/>
      <c r="U48" s="204"/>
      <c r="V48" s="205"/>
      <c r="W48" s="205"/>
      <c r="X48" s="205"/>
      <c r="Y48" s="205"/>
      <c r="Z48" s="133"/>
      <c r="AA48" s="133"/>
      <c r="AB48" s="133"/>
    </row>
    <row r="49" spans="1:28" ht="23.25" thickBot="1" x14ac:dyDescent="0.3">
      <c r="A49" s="185" t="s">
        <v>31</v>
      </c>
      <c r="B49" s="208" t="s">
        <v>100</v>
      </c>
      <c r="C49" s="209" t="s">
        <v>101</v>
      </c>
      <c r="D49" s="209" t="s">
        <v>102</v>
      </c>
      <c r="E49" s="209" t="s">
        <v>103</v>
      </c>
      <c r="F49" s="209" t="s">
        <v>104</v>
      </c>
      <c r="G49" s="209" t="s">
        <v>105</v>
      </c>
      <c r="H49" s="209" t="s">
        <v>106</v>
      </c>
      <c r="I49" s="209" t="s">
        <v>118</v>
      </c>
      <c r="J49" s="209" t="s">
        <v>108</v>
      </c>
      <c r="K49" s="209" t="s">
        <v>109</v>
      </c>
      <c r="L49" s="209" t="s">
        <v>110</v>
      </c>
      <c r="M49" s="210" t="s">
        <v>111</v>
      </c>
      <c r="N49" s="50" t="s">
        <v>112</v>
      </c>
      <c r="O49" s="203"/>
      <c r="P49" s="204"/>
      <c r="Q49" s="206"/>
      <c r="R49" s="204"/>
      <c r="S49" s="204"/>
      <c r="T49" s="204"/>
      <c r="U49" s="204"/>
      <c r="V49" s="205"/>
      <c r="W49" s="205"/>
      <c r="X49" s="205"/>
      <c r="Y49" s="205"/>
      <c r="Z49" s="133"/>
      <c r="AA49" s="133"/>
      <c r="AB49" s="133"/>
    </row>
    <row r="50" spans="1:28" x14ac:dyDescent="0.25">
      <c r="A50" s="43" t="s">
        <v>5</v>
      </c>
      <c r="B50" s="176">
        <v>150.37197599999999</v>
      </c>
      <c r="C50" s="176">
        <v>74.551394000000002</v>
      </c>
      <c r="D50" s="176">
        <v>48.491909</v>
      </c>
      <c r="E50" s="176">
        <v>32.979673999999996</v>
      </c>
      <c r="F50" s="176">
        <v>7.373062</v>
      </c>
      <c r="G50" s="176">
        <v>13.147328999999999</v>
      </c>
      <c r="H50" s="176">
        <v>5.0023230000000005</v>
      </c>
      <c r="I50" s="176">
        <v>18.290447</v>
      </c>
      <c r="J50" s="176">
        <v>4.7108469999999993</v>
      </c>
      <c r="K50" s="176">
        <v>12.753013999999999</v>
      </c>
      <c r="L50" s="176">
        <v>4.2558299999999996</v>
      </c>
      <c r="M50" s="176">
        <v>11.543987000000001</v>
      </c>
      <c r="N50" s="176">
        <v>383.47179299999999</v>
      </c>
      <c r="O50" s="203"/>
      <c r="P50" s="204"/>
      <c r="Q50" s="207"/>
      <c r="R50" s="204"/>
      <c r="S50" s="204"/>
      <c r="T50" s="204"/>
      <c r="U50" s="204"/>
      <c r="V50" s="205"/>
      <c r="W50" s="205"/>
      <c r="X50" s="205"/>
      <c r="Y50" s="205"/>
      <c r="Z50" s="133"/>
      <c r="AA50" s="133"/>
      <c r="AB50" s="133"/>
    </row>
    <row r="51" spans="1:28" x14ac:dyDescent="0.25">
      <c r="A51" s="195" t="s">
        <v>21</v>
      </c>
      <c r="B51" s="196">
        <v>7666.7994350000008</v>
      </c>
      <c r="C51" s="196">
        <v>3950.8911499999999</v>
      </c>
      <c r="D51" s="196">
        <v>2298.6853650000003</v>
      </c>
      <c r="E51" s="196">
        <v>1787.2709480000003</v>
      </c>
      <c r="F51" s="196">
        <v>421.615815</v>
      </c>
      <c r="G51" s="196">
        <v>1127.70189</v>
      </c>
      <c r="H51" s="196">
        <v>280.732305</v>
      </c>
      <c r="I51" s="196">
        <v>1052.2615600000001</v>
      </c>
      <c r="J51" s="196">
        <v>436.93246999999997</v>
      </c>
      <c r="K51" s="196">
        <v>507.57113499999997</v>
      </c>
      <c r="L51" s="196">
        <v>180.312656</v>
      </c>
      <c r="M51" s="196">
        <v>549.70658600000002</v>
      </c>
      <c r="N51" s="196">
        <v>20260.481315999998</v>
      </c>
      <c r="O51" s="203"/>
      <c r="P51" s="204"/>
      <c r="Q51" s="207"/>
      <c r="R51" s="204"/>
      <c r="S51" s="204"/>
      <c r="T51" s="204"/>
      <c r="U51" s="204"/>
      <c r="V51" s="205"/>
      <c r="W51" s="205"/>
      <c r="X51" s="205"/>
      <c r="Y51" s="205"/>
      <c r="Z51" s="133"/>
      <c r="AA51" s="133"/>
      <c r="AB51" s="133"/>
    </row>
    <row r="52" spans="1:28" x14ac:dyDescent="0.25">
      <c r="A52" s="206"/>
      <c r="B52" s="207"/>
      <c r="C52" s="201"/>
      <c r="D52" s="201"/>
      <c r="E52" s="201"/>
      <c r="F52" s="201"/>
      <c r="G52" s="201"/>
      <c r="H52" s="200"/>
      <c r="I52" s="200"/>
      <c r="J52" s="200"/>
      <c r="K52" s="200"/>
      <c r="L52" s="201"/>
      <c r="M52" s="201"/>
      <c r="N52" s="202"/>
      <c r="O52" s="203"/>
      <c r="P52" s="204"/>
      <c r="Q52" s="204"/>
      <c r="R52" s="204"/>
      <c r="S52" s="204"/>
      <c r="T52" s="204"/>
      <c r="U52" s="204"/>
      <c r="V52" s="205"/>
      <c r="W52" s="205"/>
      <c r="X52" s="205"/>
      <c r="Y52" s="205"/>
      <c r="Z52" s="133"/>
      <c r="AA52" s="133"/>
      <c r="AB52" s="133"/>
    </row>
    <row r="53" spans="1:28" ht="33.75" x14ac:dyDescent="0.25">
      <c r="A53" s="211" t="s">
        <v>119</v>
      </c>
      <c r="B53" s="207"/>
      <c r="C53" s="201"/>
      <c r="D53" s="201"/>
      <c r="E53" s="201"/>
      <c r="F53" s="201"/>
      <c r="G53" s="201"/>
      <c r="H53" s="200"/>
      <c r="I53" s="200"/>
      <c r="J53" s="200"/>
      <c r="K53" s="200"/>
      <c r="L53" s="201"/>
      <c r="M53" s="201"/>
      <c r="N53" s="202"/>
      <c r="O53" s="203"/>
      <c r="P53" s="204"/>
      <c r="Q53" s="216"/>
      <c r="R53" s="216" t="s">
        <v>120</v>
      </c>
      <c r="S53" s="204"/>
      <c r="T53" s="204"/>
      <c r="U53" s="204"/>
      <c r="V53" s="205"/>
      <c r="W53" s="205"/>
      <c r="X53" s="205"/>
      <c r="Y53" s="205"/>
      <c r="Z53" s="133"/>
      <c r="AA53" s="133"/>
      <c r="AB53" s="133"/>
    </row>
    <row r="54" spans="1:28" x14ac:dyDescent="0.25">
      <c r="A54" s="212" t="s">
        <v>5</v>
      </c>
      <c r="B54" s="207">
        <f>B50*1000</f>
        <v>150371.976</v>
      </c>
      <c r="C54" s="207">
        <f t="shared" ref="B54:N55" si="0">C50*1000</f>
        <v>74551.394</v>
      </c>
      <c r="D54" s="207">
        <f t="shared" si="0"/>
        <v>48491.909</v>
      </c>
      <c r="E54" s="207">
        <f t="shared" si="0"/>
        <v>32979.673999999999</v>
      </c>
      <c r="F54" s="207">
        <f t="shared" si="0"/>
        <v>7373.0619999999999</v>
      </c>
      <c r="G54" s="207">
        <f t="shared" si="0"/>
        <v>13147.329</v>
      </c>
      <c r="H54" s="207">
        <f t="shared" si="0"/>
        <v>5002.3230000000003</v>
      </c>
      <c r="I54" s="207">
        <f t="shared" si="0"/>
        <v>18290.447</v>
      </c>
      <c r="J54" s="207">
        <f t="shared" si="0"/>
        <v>4710.8469999999998</v>
      </c>
      <c r="K54" s="207">
        <f t="shared" si="0"/>
        <v>12753.013999999999</v>
      </c>
      <c r="L54" s="207">
        <f t="shared" si="0"/>
        <v>4255.83</v>
      </c>
      <c r="M54" s="207">
        <f t="shared" si="0"/>
        <v>11543.987000000001</v>
      </c>
      <c r="N54" s="207">
        <f t="shared" si="0"/>
        <v>383471.79300000001</v>
      </c>
      <c r="O54" s="203"/>
      <c r="P54" s="204"/>
      <c r="Q54" s="207" t="s">
        <v>5</v>
      </c>
      <c r="R54" s="217">
        <v>1268430</v>
      </c>
      <c r="S54" s="204"/>
      <c r="T54" s="204"/>
      <c r="U54" s="204"/>
      <c r="V54" s="205"/>
      <c r="W54" s="205"/>
      <c r="X54" s="205"/>
      <c r="Y54" s="205"/>
      <c r="Z54" s="133"/>
      <c r="AA54" s="133"/>
      <c r="AB54" s="133"/>
    </row>
    <row r="55" spans="1:28" x14ac:dyDescent="0.25">
      <c r="A55" s="212" t="s">
        <v>21</v>
      </c>
      <c r="B55" s="207">
        <f t="shared" si="0"/>
        <v>7666799.4350000005</v>
      </c>
      <c r="C55" s="207">
        <f t="shared" si="0"/>
        <v>3950891.15</v>
      </c>
      <c r="D55" s="207">
        <f t="shared" si="0"/>
        <v>2298685.3650000002</v>
      </c>
      <c r="E55" s="207">
        <f t="shared" si="0"/>
        <v>1787270.9480000003</v>
      </c>
      <c r="F55" s="207">
        <f t="shared" si="0"/>
        <v>421615.815</v>
      </c>
      <c r="G55" s="207">
        <f t="shared" si="0"/>
        <v>1127701.8900000001</v>
      </c>
      <c r="H55" s="207">
        <f t="shared" si="0"/>
        <v>280732.30499999999</v>
      </c>
      <c r="I55" s="207">
        <f t="shared" si="0"/>
        <v>1052261.56</v>
      </c>
      <c r="J55" s="207">
        <f t="shared" si="0"/>
        <v>436932.47</v>
      </c>
      <c r="K55" s="207">
        <f t="shared" si="0"/>
        <v>507571.13499999995</v>
      </c>
      <c r="L55" s="207">
        <f t="shared" si="0"/>
        <v>180312.65600000002</v>
      </c>
      <c r="M55" s="207">
        <f t="shared" si="0"/>
        <v>549706.58600000001</v>
      </c>
      <c r="N55" s="207">
        <f t="shared" si="0"/>
        <v>20260481.315999996</v>
      </c>
      <c r="O55" s="203"/>
      <c r="P55" s="204"/>
      <c r="Q55" s="207" t="s">
        <v>21</v>
      </c>
      <c r="R55" s="217">
        <v>58934177</v>
      </c>
      <c r="S55" s="204"/>
      <c r="T55" s="204"/>
      <c r="U55" s="204"/>
      <c r="V55" s="205"/>
      <c r="W55" s="205"/>
      <c r="X55" s="205"/>
      <c r="Y55" s="205"/>
      <c r="Z55" s="133"/>
      <c r="AA55" s="133"/>
      <c r="AB55" s="133"/>
    </row>
    <row r="56" spans="1:28" x14ac:dyDescent="0.25">
      <c r="A56" s="206"/>
      <c r="B56" s="133"/>
      <c r="C56" s="133"/>
      <c r="D56" s="133"/>
      <c r="E56" s="133"/>
      <c r="F56" s="133"/>
      <c r="G56" s="133"/>
      <c r="H56" s="205"/>
      <c r="I56" s="205"/>
      <c r="J56" s="205"/>
      <c r="K56" s="205"/>
      <c r="L56" s="133"/>
      <c r="M56" s="133"/>
      <c r="N56" s="133"/>
      <c r="O56" s="133"/>
      <c r="Q56" s="133"/>
      <c r="R56" s="133"/>
      <c r="S56" s="133"/>
      <c r="T56" s="133"/>
      <c r="U56" s="133"/>
      <c r="V56" s="205"/>
      <c r="W56" s="205"/>
      <c r="X56" s="205"/>
      <c r="Y56" s="205"/>
      <c r="Z56" s="133"/>
      <c r="AA56" s="133"/>
      <c r="AB56" s="133"/>
    </row>
    <row r="57" spans="1:28" x14ac:dyDescent="0.25">
      <c r="A57" s="160" t="s">
        <v>121</v>
      </c>
      <c r="B57" s="133"/>
      <c r="C57" s="133"/>
      <c r="D57" s="133"/>
      <c r="E57" s="133"/>
      <c r="F57" s="133"/>
      <c r="G57" s="133"/>
      <c r="H57" s="205"/>
      <c r="I57" s="205"/>
      <c r="J57" s="205"/>
      <c r="K57" s="205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205"/>
      <c r="W57" s="205"/>
      <c r="X57" s="205"/>
      <c r="Y57" s="205"/>
      <c r="Z57" s="133"/>
      <c r="AA57" s="133"/>
      <c r="AB57" s="133"/>
    </row>
    <row r="58" spans="1:28" x14ac:dyDescent="0.25">
      <c r="A58" s="206"/>
      <c r="B58" s="133"/>
      <c r="C58" s="133"/>
      <c r="D58" s="133"/>
      <c r="E58" s="133"/>
      <c r="F58" s="133"/>
      <c r="G58" s="133"/>
      <c r="H58" s="205"/>
      <c r="I58" s="205"/>
      <c r="J58" s="205"/>
      <c r="K58" s="205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205"/>
      <c r="W58" s="205"/>
      <c r="X58" s="205"/>
      <c r="Y58" s="205"/>
      <c r="Z58" s="133"/>
      <c r="AA58" s="133"/>
      <c r="AB58" s="133"/>
    </row>
    <row r="59" spans="1:28" x14ac:dyDescent="0.25">
      <c r="A59" s="212" t="s">
        <v>5</v>
      </c>
      <c r="B59" s="205">
        <f>B54/$R$54*1000</f>
        <v>118.54968425533929</v>
      </c>
      <c r="C59" s="205">
        <f t="shared" ref="C59:N59" si="1">C54/$R$54*1000</f>
        <v>58.774543333096823</v>
      </c>
      <c r="D59" s="205">
        <f t="shared" si="1"/>
        <v>38.229866054886749</v>
      </c>
      <c r="E59" s="205">
        <f t="shared" si="1"/>
        <v>26.000389457833702</v>
      </c>
      <c r="F59" s="205">
        <f t="shared" si="1"/>
        <v>5.812746466103766</v>
      </c>
      <c r="G59" s="205">
        <f t="shared" si="1"/>
        <v>10.365041034980251</v>
      </c>
      <c r="H59" s="205">
        <f t="shared" si="1"/>
        <v>3.9437123057638184</v>
      </c>
      <c r="I59" s="205">
        <f t="shared" si="1"/>
        <v>14.419752765229457</v>
      </c>
      <c r="J59" s="205">
        <f t="shared" si="1"/>
        <v>3.7139195698619547</v>
      </c>
      <c r="K59" s="205">
        <f t="shared" si="1"/>
        <v>10.054172480941006</v>
      </c>
      <c r="L59" s="205">
        <f t="shared" si="1"/>
        <v>3.3551950048485137</v>
      </c>
      <c r="M59" s="205">
        <f t="shared" si="1"/>
        <v>9.1010043912553336</v>
      </c>
      <c r="N59" s="213">
        <f t="shared" si="1"/>
        <v>302.32002790851681</v>
      </c>
      <c r="O59" s="133"/>
      <c r="P59" s="133"/>
      <c r="Q59" s="133"/>
      <c r="R59" s="133"/>
      <c r="S59" s="133"/>
      <c r="T59" s="133"/>
      <c r="U59" s="133"/>
      <c r="V59" s="205"/>
      <c r="W59" s="205"/>
      <c r="X59" s="205"/>
      <c r="Y59" s="205"/>
      <c r="Z59" s="133"/>
      <c r="AA59" s="133"/>
      <c r="AB59" s="133"/>
    </row>
    <row r="60" spans="1:28" x14ac:dyDescent="0.25">
      <c r="A60" s="212" t="s">
        <v>21</v>
      </c>
      <c r="B60" s="205">
        <f>B55/$R$55*1000</f>
        <v>130.09088826335864</v>
      </c>
      <c r="C60" s="205">
        <f t="shared" ref="C60:N60" si="2">C55/$R$55*1000</f>
        <v>67.039048496426773</v>
      </c>
      <c r="D60" s="205">
        <f t="shared" si="2"/>
        <v>39.004283796140911</v>
      </c>
      <c r="E60" s="205">
        <f t="shared" si="2"/>
        <v>30.326561580727603</v>
      </c>
      <c r="F60" s="205">
        <f t="shared" si="2"/>
        <v>7.1540120938653304</v>
      </c>
      <c r="G60" s="205">
        <f t="shared" si="2"/>
        <v>19.134939137268351</v>
      </c>
      <c r="H60" s="205">
        <f t="shared" si="2"/>
        <v>4.7634890192833268</v>
      </c>
      <c r="I60" s="205">
        <f t="shared" si="2"/>
        <v>17.854861365078538</v>
      </c>
      <c r="J60" s="205">
        <f t="shared" si="2"/>
        <v>7.4139063654015223</v>
      </c>
      <c r="K60" s="205">
        <f t="shared" si="2"/>
        <v>8.6125090878930912</v>
      </c>
      <c r="L60" s="205">
        <f t="shared" si="2"/>
        <v>3.0595600919310373</v>
      </c>
      <c r="M60" s="205">
        <f t="shared" si="2"/>
        <v>9.3274669127898395</v>
      </c>
      <c r="N60" s="213">
        <f t="shared" si="2"/>
        <v>343.78152622713299</v>
      </c>
      <c r="O60" s="133"/>
      <c r="P60" s="133"/>
      <c r="Q60" s="133"/>
      <c r="R60" s="133"/>
      <c r="S60" s="133"/>
      <c r="T60" s="133"/>
      <c r="U60" s="133"/>
      <c r="V60" s="205"/>
      <c r="W60" s="205"/>
      <c r="X60" s="205"/>
      <c r="Y60" s="205"/>
      <c r="Z60" s="133"/>
      <c r="AA60" s="133"/>
      <c r="AB60" s="133"/>
    </row>
    <row r="61" spans="1:28" x14ac:dyDescent="0.25">
      <c r="A61" s="206"/>
      <c r="B61" s="133"/>
      <c r="C61" s="133"/>
      <c r="D61" s="133"/>
      <c r="E61" s="133"/>
      <c r="F61" s="133"/>
      <c r="G61" s="133"/>
      <c r="H61" s="205"/>
      <c r="I61" s="205"/>
      <c r="J61" s="205"/>
      <c r="K61" s="205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205"/>
      <c r="W61" s="205"/>
      <c r="X61" s="205"/>
      <c r="Y61" s="205"/>
      <c r="Z61" s="133"/>
      <c r="AA61" s="133"/>
      <c r="AB61" s="133"/>
    </row>
    <row r="62" spans="1:28" x14ac:dyDescent="0.25">
      <c r="A62" s="206"/>
      <c r="B62" s="133"/>
      <c r="C62" s="133"/>
      <c r="D62" s="133"/>
      <c r="E62" s="133"/>
      <c r="F62" s="133"/>
      <c r="G62" s="133"/>
      <c r="H62" s="205"/>
      <c r="I62" s="205"/>
      <c r="J62" s="205"/>
      <c r="K62" s="205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205"/>
      <c r="W62" s="205"/>
      <c r="X62" s="205"/>
      <c r="Y62" s="205"/>
      <c r="Z62" s="133"/>
      <c r="AA62" s="133"/>
      <c r="AB62" s="133"/>
    </row>
    <row r="63" spans="1:28" x14ac:dyDescent="0.25">
      <c r="A63" s="206"/>
      <c r="B63" s="133"/>
      <c r="C63" s="133"/>
      <c r="D63" s="133"/>
      <c r="E63" s="133"/>
      <c r="F63" s="133"/>
      <c r="G63" s="133"/>
      <c r="H63" s="205"/>
      <c r="I63" s="205"/>
      <c r="J63" s="205"/>
      <c r="K63" s="205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205"/>
      <c r="W63" s="205"/>
      <c r="X63" s="205"/>
      <c r="Y63" s="205"/>
      <c r="Z63" s="133"/>
      <c r="AA63" s="133"/>
      <c r="AB63" s="133"/>
    </row>
    <row r="64" spans="1:28" x14ac:dyDescent="0.25">
      <c r="A64" s="214" t="s">
        <v>122</v>
      </c>
      <c r="B64" s="133"/>
      <c r="C64" s="133"/>
      <c r="D64" s="133"/>
      <c r="E64" s="133"/>
      <c r="F64" s="133"/>
      <c r="G64" s="133"/>
      <c r="H64" s="133"/>
      <c r="I64" s="205"/>
      <c r="J64" s="133"/>
      <c r="K64" s="133"/>
      <c r="L64" s="133"/>
      <c r="M64" s="133"/>
      <c r="O64" s="133"/>
      <c r="P64" s="133"/>
      <c r="Q64" s="133"/>
      <c r="R64" s="133"/>
      <c r="S64" s="133"/>
      <c r="T64" s="133"/>
      <c r="U64" s="133"/>
      <c r="V64" s="205"/>
      <c r="W64" s="205"/>
      <c r="X64" s="205"/>
      <c r="Y64" s="205"/>
      <c r="Z64" s="133"/>
      <c r="AA64" s="133"/>
      <c r="AB64" s="133"/>
    </row>
    <row r="78" spans="1:1" x14ac:dyDescent="0.25">
      <c r="A78" s="251" t="s">
        <v>128</v>
      </c>
    </row>
    <row r="82" spans="8:8" x14ac:dyDescent="0.25">
      <c r="H82" s="215"/>
    </row>
  </sheetData>
  <mergeCells count="7">
    <mergeCell ref="A12:A14"/>
    <mergeCell ref="B12:B13"/>
    <mergeCell ref="C12:E12"/>
    <mergeCell ref="F12:K12"/>
    <mergeCell ref="C13:E13"/>
    <mergeCell ref="F13:H13"/>
    <mergeCell ref="I13:K13"/>
  </mergeCells>
  <hyperlinks>
    <hyperlink ref="A6" r:id="rId1" xr:uid="{2FE093A5-0BB2-4CBE-8C6C-AAA573DA407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Tab 1.1, Gr 1.1</vt:lpstr>
      <vt:lpstr>Tab 1.2, Gr 1.2</vt:lpstr>
      <vt:lpstr>Tab 1.3, Gr 1.3</vt:lpstr>
      <vt:lpstr>Tab 1.4, Gr 1.4</vt:lpstr>
      <vt:lpstr>Gr 1.5</vt:lpstr>
      <vt:lpstr>Tab 1.3-1.4</vt:lpstr>
      <vt:lpstr>Tab 1.5-1.6, Graf 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Valentino</dc:creator>
  <cp:lastModifiedBy>Tiziana Valentino</cp:lastModifiedBy>
  <dcterms:created xsi:type="dcterms:W3CDTF">2025-12-03T11:33:59Z</dcterms:created>
  <dcterms:modified xsi:type="dcterms:W3CDTF">2025-12-23T09:39:15Z</dcterms:modified>
</cp:coreProperties>
</file>