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ziana.valentino\Seafile\La Mia Libreria\Statistica\DATI\Dati_Pubblicazioni_Aree_Tematiche_Altro\Energia\2024\DATI x sito\"/>
    </mc:Choice>
  </mc:AlternateContent>
  <xr:revisionPtr revIDLastSave="0" documentId="13_ncr:1_{02441727-6D32-4140-8E6C-569A6F8C1288}" xr6:coauthVersionLast="47" xr6:coauthVersionMax="47" xr10:uidLastSave="{00000000-0000-0000-0000-000000000000}"/>
  <bookViews>
    <workbookView xWindow="-120" yWindow="-120" windowWidth="29040" windowHeight="15720" firstSheet="1" activeTab="8" xr2:uid="{305CFB31-92F3-4339-AE62-2E8C8BE3FED0}"/>
  </bookViews>
  <sheets>
    <sheet name="Tab 5.1a" sheetId="1" r:id="rId1"/>
    <sheet name="Tab 5.1b" sheetId="2" r:id="rId2"/>
    <sheet name="Graf 5.1 5.2 5.3" sheetId="3" r:id="rId3"/>
    <sheet name="Tab 5.2" sheetId="4" r:id="rId4"/>
    <sheet name="Tab 5.3 Graf 5.4 5.5" sheetId="5" r:id="rId5"/>
    <sheet name="Tab 5.4 Graf 5.6 5.7" sheetId="6" r:id="rId6"/>
    <sheet name="Tab 5.5 Graf 5.8 5.9" sheetId="7" r:id="rId7"/>
    <sheet name="Tab 5.6 Graf 5.10 5.11" sheetId="8" r:id="rId8"/>
    <sheet name="Tab 5.7" sheetId="9" r:id="rId9"/>
  </sheets>
  <externalReferences>
    <externalReference r:id="rId10"/>
    <externalReference r:id="rId11"/>
  </externalReferences>
  <definedNames>
    <definedName name="_xlnm._FilterDatabase" localSheetId="8" hidden="1">'Tab 5.7'!#REF!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9" l="1"/>
  <c r="K29" i="9"/>
  <c r="J29" i="9"/>
  <c r="I29" i="9"/>
  <c r="H29" i="9"/>
  <c r="G29" i="9"/>
  <c r="F29" i="9"/>
  <c r="E29" i="9"/>
  <c r="D29" i="9"/>
  <c r="K28" i="9"/>
  <c r="J28" i="9"/>
  <c r="I28" i="9"/>
  <c r="H28" i="9"/>
  <c r="G28" i="9"/>
  <c r="F28" i="9"/>
  <c r="D28" i="9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P28" i="8"/>
  <c r="O28" i="8"/>
  <c r="P27" i="8"/>
  <c r="O27" i="8"/>
  <c r="P26" i="8"/>
  <c r="O26" i="8"/>
  <c r="P25" i="8"/>
  <c r="O25" i="8"/>
  <c r="P24" i="8"/>
  <c r="O24" i="8"/>
  <c r="P23" i="8"/>
  <c r="O23" i="8"/>
  <c r="P22" i="8"/>
  <c r="O22" i="8"/>
  <c r="P21" i="8"/>
  <c r="O21" i="8"/>
  <c r="P20" i="8"/>
  <c r="O20" i="8"/>
  <c r="P19" i="8"/>
  <c r="O19" i="8"/>
  <c r="P18" i="8"/>
  <c r="O18" i="8"/>
  <c r="P17" i="8"/>
  <c r="O17" i="8"/>
  <c r="P16" i="8"/>
  <c r="O16" i="8"/>
  <c r="P15" i="8"/>
  <c r="O15" i="8"/>
  <c r="P14" i="8"/>
  <c r="O14" i="8"/>
  <c r="P13" i="8"/>
  <c r="O13" i="8"/>
  <c r="P12" i="8"/>
  <c r="O12" i="8"/>
  <c r="P11" i="8"/>
  <c r="O11" i="8"/>
  <c r="P10" i="8"/>
  <c r="O10" i="8"/>
  <c r="P9" i="8"/>
  <c r="O9" i="8"/>
  <c r="P8" i="8"/>
  <c r="O8" i="8"/>
  <c r="P7" i="8"/>
  <c r="O7" i="8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Q26" i="7"/>
  <c r="P26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Q18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Q11" i="7"/>
  <c r="P11" i="7"/>
  <c r="Q10" i="7"/>
  <c r="P10" i="7"/>
  <c r="Q9" i="7"/>
  <c r="P9" i="7"/>
  <c r="Q8" i="7"/>
  <c r="P8" i="7"/>
  <c r="Q7" i="7"/>
  <c r="P7" i="7"/>
  <c r="Q6" i="7"/>
  <c r="P6" i="7"/>
  <c r="Q5" i="7"/>
  <c r="P5" i="7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4" i="6"/>
  <c r="F63" i="6"/>
  <c r="F61" i="6"/>
  <c r="F60" i="6"/>
  <c r="F59" i="6"/>
  <c r="F58" i="6"/>
  <c r="F53" i="6"/>
  <c r="F52" i="6"/>
  <c r="F51" i="6"/>
  <c r="F50" i="6"/>
  <c r="F49" i="6"/>
  <c r="F48" i="6"/>
  <c r="F47" i="6"/>
  <c r="F46" i="6"/>
  <c r="M45" i="6"/>
  <c r="M46" i="6" s="1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1" i="6"/>
  <c r="P11" i="6"/>
  <c r="Q10" i="6"/>
  <c r="P10" i="6"/>
  <c r="Q9" i="6"/>
  <c r="P9" i="6"/>
  <c r="Q8" i="6"/>
  <c r="P8" i="6"/>
  <c r="Q7" i="6"/>
  <c r="P7" i="6"/>
  <c r="Q6" i="6"/>
  <c r="P6" i="6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Q27" i="5"/>
  <c r="P27" i="5"/>
  <c r="Q26" i="5"/>
  <c r="P26" i="5"/>
  <c r="Q25" i="5"/>
  <c r="P25" i="5"/>
  <c r="Q24" i="5"/>
  <c r="P24" i="5"/>
  <c r="Q23" i="5"/>
  <c r="P23" i="5"/>
  <c r="Q22" i="5"/>
  <c r="P22" i="5"/>
  <c r="Q21" i="5"/>
  <c r="P21" i="5"/>
  <c r="Q20" i="5"/>
  <c r="P20" i="5"/>
  <c r="Q19" i="5"/>
  <c r="P19" i="5"/>
  <c r="Q18" i="5"/>
  <c r="P18" i="5"/>
  <c r="Q17" i="5"/>
  <c r="P17" i="5"/>
  <c r="Q16" i="5"/>
  <c r="P16" i="5"/>
  <c r="Q15" i="5"/>
  <c r="P15" i="5"/>
  <c r="Q14" i="5"/>
  <c r="P14" i="5"/>
  <c r="Q13" i="5"/>
  <c r="P13" i="5"/>
  <c r="Q12" i="5"/>
  <c r="P12" i="5"/>
  <c r="Q11" i="5"/>
  <c r="P11" i="5"/>
  <c r="Q10" i="5"/>
  <c r="P10" i="5"/>
  <c r="Q9" i="5"/>
  <c r="P9" i="5"/>
  <c r="Q8" i="5"/>
  <c r="P8" i="5"/>
  <c r="Q7" i="5"/>
  <c r="P7" i="5"/>
  <c r="Q6" i="5"/>
  <c r="P6" i="5"/>
  <c r="J7" i="3" l="1"/>
  <c r="G40" i="3"/>
  <c r="G39" i="3"/>
  <c r="G38" i="3"/>
  <c r="L34" i="3"/>
  <c r="L33" i="3"/>
  <c r="L32" i="3"/>
  <c r="L31" i="3"/>
  <c r="L30" i="3"/>
  <c r="L29" i="3"/>
  <c r="L28" i="3"/>
  <c r="J19" i="3"/>
  <c r="J18" i="3"/>
  <c r="J17" i="3"/>
  <c r="J16" i="3"/>
  <c r="J15" i="3"/>
  <c r="J10" i="3"/>
  <c r="J9" i="3"/>
  <c r="J8" i="3"/>
  <c r="J6" i="3"/>
</calcChain>
</file>

<file path=xl/sharedStrings.xml><?xml version="1.0" encoding="utf-8"?>
<sst xmlns="http://schemas.openxmlformats.org/spreadsheetml/2006/main" count="982" uniqueCount="139">
  <si>
    <t>Tabella 5.1a: Consumi di energia da fonti rinnovabili in Italia. ktep. Anni 2020 e 2021</t>
  </si>
  <si>
    <t>Fonti rinnovabili</t>
  </si>
  <si>
    <t>2020
approccio da Direttiva 2009/28/CE (RED I)
(da applicare fino al 2020)</t>
  </si>
  <si>
    <t>2021
approccio da Direttiva 2018/2001/CE - (REDII)
(da applicare dal 2021)</t>
  </si>
  <si>
    <t>2021
Dati effettivi
(approccio per la produzione statistica ordinaria)</t>
  </si>
  <si>
    <t>ktep</t>
  </si>
  <si>
    <t>% sul totale rinnovabili (21.901 ktep)</t>
  </si>
  <si>
    <t>% sul totale energia
(107.358 ktep)</t>
  </si>
  <si>
    <t>% sul totale rinnovabili (22.935 ktep)</t>
  </si>
  <si>
    <t>% sul totale energia
(120.520 ktep)</t>
  </si>
  <si>
    <t>Ktep</t>
  </si>
  <si>
    <t>Settore elettrico</t>
  </si>
  <si>
    <t xml:space="preserve">       - Idraulica</t>
  </si>
  <si>
    <t>Idraulica</t>
  </si>
  <si>
    <t xml:space="preserve">       - Eolica</t>
  </si>
  <si>
    <t>Eolica</t>
  </si>
  <si>
    <t xml:space="preserve">       - Solare</t>
  </si>
  <si>
    <t>Solare</t>
  </si>
  <si>
    <t xml:space="preserve">       - Geotermica</t>
  </si>
  <si>
    <t>Bioenergie</t>
  </si>
  <si>
    <t xml:space="preserve">       - Bioenergie</t>
  </si>
  <si>
    <t xml:space="preserve">               - Biomassa solida**** (dal 2019, per il settore elettrico, le biomasse solide includono anche i rifiuti che gli anni precedenti erano conteggiati esparatamente)</t>
  </si>
  <si>
    <t xml:space="preserve">               - Biogas</t>
  </si>
  <si>
    <t xml:space="preserve">               - Bioliquidi</t>
  </si>
  <si>
    <t>Geotermica</t>
  </si>
  <si>
    <t>Settore Termico</t>
  </si>
  <si>
    <t xml:space="preserve">       - Pompe di calore (Energia Ambiente per raffred e riscald.)</t>
  </si>
  <si>
    <t xml:space="preserve">       - Rifiuti</t>
  </si>
  <si>
    <t>-</t>
  </si>
  <si>
    <t xml:space="preserve">       -  Bioenergie</t>
  </si>
  <si>
    <t xml:space="preserve">               - Biomassa solida***** (dal 2019 le biomasse solide includono anche una quota parte dei rifiuti. La biomassa solida, escludendo i rifiuti, è di  6.540 ktep) </t>
  </si>
  <si>
    <t xml:space="preserve">              - Biogas</t>
  </si>
  <si>
    <t xml:space="preserve">              - Bioliquidi</t>
  </si>
  <si>
    <t>Settore Trasporti *</t>
  </si>
  <si>
    <t xml:space="preserve">       - Biodiesel (**)</t>
  </si>
  <si>
    <t xml:space="preserve">       - Bio-ETBE (***)</t>
  </si>
  <si>
    <t xml:space="preserve">       - Biometano</t>
  </si>
  <si>
    <t>TOTALE</t>
  </si>
  <si>
    <t xml:space="preserve"> (*) Si considerano i seguenti poteri calorifici: Biodiesel: 37 MJ/kg; Bioetanolo: 27 MJ/kg; ETBE: 36 MJ/kg.</t>
  </si>
  <si>
    <t>(**) Questa voce comprende anche l'olio vegetale idrotrattato e il Diesel Fisher-Tropsch</t>
  </si>
  <si>
    <t>(***) Si considera rinnovabile il 37% del carburante, conformemente a quanto dettato dall’Allegato III della Direttiva 2009/28/CE.</t>
  </si>
  <si>
    <r>
      <rPr>
        <b/>
        <sz val="8"/>
        <rFont val="Calibri"/>
        <family val="2"/>
        <scheme val="minor"/>
      </rPr>
      <t xml:space="preserve">Direttiva 2009/28/CE (RED I)
</t>
    </r>
    <r>
      <rPr>
        <b/>
        <i/>
        <sz val="8"/>
        <rFont val="Calibri"/>
        <family val="2"/>
        <scheme val="minor"/>
      </rPr>
      <t>(da applicare fino al 2020)</t>
    </r>
  </si>
  <si>
    <r>
      <rPr>
        <b/>
        <sz val="8"/>
        <rFont val="Calibri"/>
        <family val="2"/>
        <scheme val="minor"/>
      </rPr>
      <t xml:space="preserve">Direttiva (UE) 2018/2001 (RED II)
</t>
    </r>
    <r>
      <rPr>
        <b/>
        <i/>
        <sz val="8"/>
        <rFont val="Calibri"/>
        <family val="2"/>
        <scheme val="minor"/>
      </rPr>
      <t>(da applicare dal 2021)</t>
    </r>
  </si>
  <si>
    <t>(*) 2021</t>
  </si>
  <si>
    <t>Variazione % 2021/2020</t>
  </si>
  <si>
    <t>(*) 2020</t>
  </si>
  <si>
    <t>Settore Elettrico</t>
  </si>
  <si>
    <t>CFL di energia da FER (Produzione lorda)</t>
  </si>
  <si>
    <t>CFL di energia (Consumo Interno Lordo)</t>
  </si>
  <si>
    <t>Quota dei CFL di energia coperta da FER</t>
  </si>
  <si>
    <t>CFL di energia da FER</t>
  </si>
  <si>
    <t>CFL di energia</t>
  </si>
  <si>
    <t>Settore Trasporti</t>
  </si>
  <si>
    <t>CFL di energia da FER (criteri di calcolo del target settoriale)</t>
  </si>
  <si>
    <t>CFL di energia (criteri di calcolo del target settoriale)</t>
  </si>
  <si>
    <t>Totale</t>
  </si>
  <si>
    <t>(*) Simulazioni senza valore ufficiale, sviluppate dal GSE con la sola finalità di evidenziare le eventuali variazioni annuali a parità di criteri contabili.</t>
  </si>
  <si>
    <t>Grafico 5.1: Ripartizione di consumi per fonte rinnovabile nel settore elettrico e termico in Italia. Anno 2021</t>
  </si>
  <si>
    <t>% sul totale rinnovabili (21.799 ktep)</t>
  </si>
  <si>
    <t>% sul totale energia
(106.858 ktep)</t>
  </si>
  <si>
    <r>
      <t>% sul totale rinnovabili (</t>
    </r>
    <r>
      <rPr>
        <b/>
        <sz val="8"/>
        <rFont val="Calibri"/>
        <family val="2"/>
        <scheme val="minor"/>
      </rPr>
      <t>22.934 kte</t>
    </r>
    <r>
      <rPr>
        <b/>
        <sz val="8"/>
        <color theme="1"/>
        <rFont val="Calibri"/>
        <family val="2"/>
        <scheme val="minor"/>
      </rPr>
      <t>p)</t>
    </r>
  </si>
  <si>
    <t>Disttribuzione % per settore</t>
  </si>
  <si>
    <t xml:space="preserve">       - Pompe di calore</t>
  </si>
  <si>
    <t>Pompe di calore</t>
  </si>
  <si>
    <t>Rifiuti</t>
  </si>
  <si>
    <t xml:space="preserve">Settore Trasporti </t>
  </si>
  <si>
    <t>Fonti</t>
  </si>
  <si>
    <t>Grafico 5.2: Consumi di energia da fonti rinnovabili per fonte in Italia. Ktep. Anni 2019, 2020 e 2021</t>
  </si>
  <si>
    <t>Biomasse</t>
  </si>
  <si>
    <t>Idroelettrico</t>
  </si>
  <si>
    <t xml:space="preserve">Biomasse solide </t>
  </si>
  <si>
    <t>Biogas</t>
  </si>
  <si>
    <t>Altri biocombustibili</t>
  </si>
  <si>
    <t xml:space="preserve">Grafico 5.3: Consumi di energia da biomassa per tipologia in Italia. </t>
  </si>
  <si>
    <r>
      <t xml:space="preserve">ktep. Anno 2021 </t>
    </r>
    <r>
      <rPr>
        <b/>
        <sz val="8"/>
        <rFont val="Calibri"/>
        <family val="2"/>
        <scheme val="minor"/>
      </rPr>
      <t>(Dati GSE applicazione Direttiva 2018/2001/CE)</t>
    </r>
  </si>
  <si>
    <t>Fonte : GSE - Rapporto statistico FER 2021</t>
  </si>
  <si>
    <t xml:space="preserve"> </t>
  </si>
  <si>
    <t>Tabella 5.1b: Consumi di energia da fonti rinnovabili in Italia. ktep. Confronti direttive. Anni 2020 e 2021</t>
  </si>
  <si>
    <t>Tabella 5.2: Impianti utilizzati e potenza installata per fonte rinnovabile e regione. Settore elettrico. Anno 2021</t>
  </si>
  <si>
    <t>* La regione Toscana presenta inoltre 34 impianti geotermoelettrici per una potenza netta pari a 817 MW</t>
  </si>
  <si>
    <t>Regione/Territorio</t>
  </si>
  <si>
    <t>Eolico</t>
  </si>
  <si>
    <t>N° Impianti</t>
  </si>
  <si>
    <t>Potenza Installata (MW)</t>
  </si>
  <si>
    <t>Piemonte</t>
  </si>
  <si>
    <t>Valle d'Aosta</t>
  </si>
  <si>
    <t>Liguria</t>
  </si>
  <si>
    <t>Lombardia</t>
  </si>
  <si>
    <t xml:space="preserve">Prov. Trento </t>
  </si>
  <si>
    <t>Prov. Bolzano</t>
  </si>
  <si>
    <t>Veneto</t>
  </si>
  <si>
    <t>Friuli-V.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</si>
  <si>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</si>
  <si>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</si>
  <si>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</si>
  <si>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</si>
  <si>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</si>
  <si>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</si>
  <si>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</si>
  <si>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</si>
  <si>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</si>
  <si>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</si>
  <si>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</si>
  <si>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</si>
  <si>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</si>
  <si>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</si>
  <si>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Tabella 5.3:  Numero di impianti idroelettrici, potenza installata e variazione per regione. Settore elettrico. Anni 2020 e 2021</t>
  </si>
  <si>
    <t>Variazione assoluta 2021/2020</t>
  </si>
  <si>
    <t>N° impianti</t>
  </si>
  <si>
    <t>Potenza installata (MW)</t>
  </si>
  <si>
    <t>Prov Trento</t>
  </si>
  <si>
    <t>Prov Bolzano</t>
  </si>
  <si>
    <t>ITALIA</t>
  </si>
  <si>
    <t>POTENZA</t>
  </si>
  <si>
    <t>Residenti al 31/12/2021</t>
  </si>
  <si>
    <t>Potenza/Abitanti *10.000</t>
  </si>
  <si>
    <t>Grafico 5.4: Potenza installata in impianti idroelettrici per regione. Settore elettrico. Anno 2021</t>
  </si>
  <si>
    <t>PRODUZIONE</t>
  </si>
  <si>
    <t>Pag 44 Rapporto FER 2021</t>
  </si>
  <si>
    <t>Produzione</t>
  </si>
  <si>
    <t>Produzione/Abitanti *10.000</t>
  </si>
  <si>
    <t>Grafico 5.5: Produzione di energia idroelettrica per regione. Settore elettrico. Anno 2021</t>
  </si>
  <si>
    <t>Tabella 5.4: Numero di impianti eolici, potenza installata e variazione per regione. Settore eletrico. Anni 2020 e 2021</t>
  </si>
  <si>
    <t>Potenza installata 
(MW)</t>
  </si>
  <si>
    <t>Grafico 5.6: Potenza installata in impianti eolici per regione. Settore elettrico. Anno 2021</t>
  </si>
  <si>
    <t>Grafico 5.7: Produzione di energia eolica per regione. Settore elettrico. Anno 2021</t>
  </si>
  <si>
    <t>Tabella 5.5: Numero di impianti fotovoltaici, potenza installata e variazione per regione. Settore elettrico. Anni 2020 e 2021</t>
  </si>
  <si>
    <t>Grafico 5.8: Potenza installata in impianti fotovoltaici per regione. Settore elettrico. Anno 2021</t>
  </si>
  <si>
    <t>Grafico 5.9: Produzione di energia solare per regione. Settore elettrico. Anno 2021</t>
  </si>
  <si>
    <t>Tabella 5.6: Numero di impianti alimentati da bioenergie, potenza installata e variazione per regione. Settore elettrico. Anni 2020 e 2021</t>
  </si>
  <si>
    <t>Grafico 5.10: Potenza installata in impianti a bioenergie per regione. Settore elettrico. MW. Anno 2021</t>
  </si>
  <si>
    <t xml:space="preserve">Prov. Bolzano </t>
  </si>
  <si>
    <t>Grafico 5.11: Produzione di bioenergia per regione. GWh. Settore elettrico. Anno 2021</t>
  </si>
  <si>
    <t>Tabella 5.7: Produzione di energia elettrica da fonti rinnovabili per regione. Gwh. Anno 2021</t>
  </si>
  <si>
    <t>Idrica</t>
  </si>
  <si>
    <t>Bioliquidi</t>
  </si>
  <si>
    <t>Fonte dati: elaborazioni ufficio di statistica Regione Abruzzo su dati GSE</t>
  </si>
  <si>
    <t xml:space="preserve">Consumi di energia da biomassa per tipologia in Italia. </t>
  </si>
  <si>
    <t>Consumi di energia da fonti rinnovabili in Italia. ktep. Anni 2020 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</si>
</sst>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rebuchet MS"/>
      <family val="2"/>
    </font>
    <font>
      <b/>
      <sz val="9"/>
      <color rgb="FF575756"/>
      <name val="Trebuchet MS"/>
      <family val="2"/>
    </font>
    <font>
      <b/>
      <sz val="11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11"/>
      <color rgb="FF575756"/>
      <name val="Lucida Sans Unicode"/>
      <family val="2"/>
    </font>
    <font>
      <i/>
      <sz val="9"/>
      <color theme="1"/>
      <name val="Book Antiqua"/>
      <family val="1"/>
    </font>
    <font>
      <i/>
      <sz val="11"/>
      <color rgb="FF0070C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Book Antiqua"/>
      <family val="1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Times New Roman"/>
      <family val="1"/>
    </font>
    <font>
      <b/>
      <sz val="8"/>
      <color theme="0" tint="-0.34998626667073579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0" tint="-0.499984740745262"/>
      <name val="Calibri"/>
      <family val="2"/>
      <scheme val="minor"/>
    </font>
    <font>
      <sz val="9"/>
      <color rgb="FF575756"/>
      <name val="Lucida Sans Unicode"/>
      <family val="2"/>
    </font>
    <font>
      <sz val="9.5"/>
      <color theme="1"/>
      <name val="Calibri"/>
      <family val="2"/>
      <scheme val="minor"/>
    </font>
    <font>
      <sz val="9.5"/>
      <color theme="0" tint="-0.499984740745262"/>
      <name val="Calibri"/>
      <family val="2"/>
      <scheme val="minor"/>
    </font>
    <font>
      <sz val="9.5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.5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EBF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5" fillId="0" borderId="0"/>
    <xf numFmtId="0" fontId="35" fillId="0" borderId="0"/>
  </cellStyleXfs>
  <cellXfs count="21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1" xfId="0" applyNumberFormat="1" applyFont="1" applyBorder="1" applyAlignment="1">
      <alignment vertical="center"/>
    </xf>
    <xf numFmtId="165" fontId="8" fillId="0" borderId="0" xfId="0" applyNumberFormat="1" applyFont="1" applyAlignment="1">
      <alignment horizontal="right" vertical="center" wrapText="1" shrinkToFit="1"/>
    </xf>
    <xf numFmtId="0" fontId="10" fillId="0" borderId="1" xfId="0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5" fontId="11" fillId="0" borderId="0" xfId="0" applyNumberFormat="1" applyFont="1" applyAlignment="1">
      <alignment horizontal="right" vertical="center" wrapText="1" shrinkToFit="1"/>
    </xf>
    <xf numFmtId="166" fontId="11" fillId="0" borderId="0" xfId="0" applyNumberFormat="1" applyFont="1" applyAlignment="1">
      <alignment horizontal="right" vertical="center" wrapText="1" shrinkToFit="1"/>
    </xf>
    <xf numFmtId="0" fontId="13" fillId="2" borderId="1" xfId="0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166" fontId="14" fillId="2" borderId="0" xfId="0" applyNumberFormat="1" applyFont="1" applyFill="1" applyAlignment="1">
      <alignment horizontal="right" vertical="center" wrapText="1" shrinkToFit="1"/>
    </xf>
    <xf numFmtId="0" fontId="13" fillId="2" borderId="3" xfId="0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164" fontId="14" fillId="2" borderId="5" xfId="0" applyNumberFormat="1" applyFont="1" applyFill="1" applyBorder="1" applyAlignment="1">
      <alignment vertical="center"/>
    </xf>
    <xf numFmtId="164" fontId="14" fillId="2" borderId="3" xfId="0" applyNumberFormat="1" applyFont="1" applyFill="1" applyBorder="1" applyAlignment="1">
      <alignment vertical="center"/>
    </xf>
    <xf numFmtId="166" fontId="14" fillId="2" borderId="4" xfId="0" applyNumberFormat="1" applyFont="1" applyFill="1" applyBorder="1" applyAlignment="1">
      <alignment horizontal="right" vertical="center" wrapText="1" shrinkToFit="1"/>
    </xf>
    <xf numFmtId="3" fontId="8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0" xfId="0" quotePrefix="1" applyAlignment="1">
      <alignment horizontal="right" wrapText="1"/>
    </xf>
    <xf numFmtId="165" fontId="14" fillId="2" borderId="0" xfId="0" applyNumberFormat="1" applyFont="1" applyFill="1" applyAlignment="1">
      <alignment horizontal="right" vertical="center" wrapText="1" shrinkToFit="1"/>
    </xf>
    <xf numFmtId="3" fontId="14" fillId="2" borderId="0" xfId="0" quotePrefix="1" applyNumberFormat="1" applyFont="1" applyFill="1" applyAlignment="1">
      <alignment horizontal="right"/>
    </xf>
    <xf numFmtId="3" fontId="14" fillId="2" borderId="4" xfId="0" quotePrefix="1" applyNumberFormat="1" applyFont="1" applyFill="1" applyBorder="1" applyAlignment="1">
      <alignment horizontal="right"/>
    </xf>
    <xf numFmtId="0" fontId="11" fillId="0" borderId="1" xfId="0" applyFont="1" applyBorder="1" applyAlignment="1">
      <alignment vertical="center"/>
    </xf>
    <xf numFmtId="3" fontId="11" fillId="0" borderId="0" xfId="0" quotePrefix="1" applyNumberFormat="1" applyFont="1" applyAlignment="1">
      <alignment horizontal="right"/>
    </xf>
    <xf numFmtId="3" fontId="11" fillId="0" borderId="1" xfId="0" quotePrefix="1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6" fontId="11" fillId="0" borderId="5" xfId="0" applyNumberFormat="1" applyFont="1" applyBorder="1" applyAlignment="1">
      <alignment horizontal="right" vertical="center" wrapText="1" shrinkToFit="1"/>
    </xf>
    <xf numFmtId="0" fontId="7" fillId="0" borderId="1" xfId="0" applyFont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right" vertical="center" shrinkToFit="1"/>
    </xf>
    <xf numFmtId="0" fontId="18" fillId="3" borderId="5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6" fontId="11" fillId="0" borderId="0" xfId="0" applyNumberFormat="1" applyFont="1" applyAlignment="1">
      <alignment horizontal="right" vertical="center" shrinkToFit="1"/>
    </xf>
    <xf numFmtId="164" fontId="18" fillId="3" borderId="0" xfId="0" applyNumberFormat="1" applyFont="1" applyFill="1" applyAlignment="1">
      <alignment horizontal="right" vertical="center" shrinkToFit="1"/>
    </xf>
    <xf numFmtId="166" fontId="11" fillId="0" borderId="2" xfId="0" applyNumberFormat="1" applyFont="1" applyBorder="1" applyAlignment="1">
      <alignment horizontal="right" vertical="center" shrinkToFit="1"/>
    </xf>
    <xf numFmtId="0" fontId="8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64" fontId="11" fillId="0" borderId="5" xfId="0" applyNumberFormat="1" applyFont="1" applyBorder="1" applyAlignment="1">
      <alignment horizontal="right" vertical="center" shrinkToFit="1"/>
    </xf>
    <xf numFmtId="164" fontId="11" fillId="0" borderId="4" xfId="0" applyNumberFormat="1" applyFont="1" applyBorder="1" applyAlignment="1">
      <alignment horizontal="right" vertical="center" shrinkToFit="1"/>
    </xf>
    <xf numFmtId="166" fontId="11" fillId="4" borderId="0" xfId="0" applyNumberFormat="1" applyFont="1" applyFill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66" fontId="0" fillId="0" borderId="0" xfId="0" applyNumberFormat="1"/>
    <xf numFmtId="164" fontId="11" fillId="0" borderId="0" xfId="0" applyNumberFormat="1" applyFont="1" applyAlignment="1">
      <alignment horizontal="right" vertical="center" shrinkToFit="1"/>
    </xf>
    <xf numFmtId="0" fontId="18" fillId="3" borderId="0" xfId="0" applyFont="1" applyFill="1" applyAlignment="1">
      <alignment horizontal="right" vertical="center" wrapText="1"/>
    </xf>
    <xf numFmtId="164" fontId="11" fillId="0" borderId="2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 indent="7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/>
    <xf numFmtId="0" fontId="7" fillId="0" borderId="3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10" fontId="20" fillId="0" borderId="0" xfId="0" applyNumberFormat="1" applyFont="1" applyAlignment="1">
      <alignment horizontal="center" vertical="center"/>
    </xf>
    <xf numFmtId="0" fontId="24" fillId="0" borderId="0" xfId="0" applyFont="1"/>
    <xf numFmtId="0" fontId="7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vertical="center"/>
    </xf>
    <xf numFmtId="0" fontId="7" fillId="0" borderId="8" xfId="0" applyFont="1" applyBorder="1" applyAlignment="1">
      <alignment vertical="center"/>
    </xf>
    <xf numFmtId="3" fontId="10" fillId="0" borderId="8" xfId="0" applyNumberFormat="1" applyFont="1" applyBorder="1" applyAlignment="1">
      <alignment horizontal="right" vertical="center"/>
    </xf>
    <xf numFmtId="3" fontId="26" fillId="0" borderId="0" xfId="0" applyNumberFormat="1" applyFont="1" applyAlignment="1">
      <alignment vertical="center"/>
    </xf>
    <xf numFmtId="3" fontId="0" fillId="0" borderId="0" xfId="0" applyNumberFormat="1"/>
    <xf numFmtId="3" fontId="10" fillId="0" borderId="8" xfId="0" applyNumberFormat="1" applyFont="1" applyBorder="1" applyAlignment="1">
      <alignment vertical="center"/>
    </xf>
    <xf numFmtId="166" fontId="22" fillId="0" borderId="0" xfId="0" applyNumberFormat="1" applyFont="1"/>
    <xf numFmtId="0" fontId="27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3" fontId="11" fillId="0" borderId="8" xfId="0" applyNumberFormat="1" applyFont="1" applyBorder="1" applyAlignment="1">
      <alignment vertical="center"/>
    </xf>
    <xf numFmtId="0" fontId="28" fillId="0" borderId="0" xfId="0" applyFont="1"/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3" fontId="12" fillId="0" borderId="0" xfId="0" applyNumberFormat="1" applyFont="1" applyAlignment="1">
      <alignment horizontal="right" vertical="center"/>
    </xf>
    <xf numFmtId="0" fontId="10" fillId="0" borderId="0" xfId="0" applyFont="1"/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66" fontId="0" fillId="0" borderId="0" xfId="1" applyNumberFormat="1" applyFont="1"/>
    <xf numFmtId="166" fontId="10" fillId="0" borderId="0" xfId="0" quotePrefix="1" applyNumberFormat="1" applyFont="1" applyAlignment="1">
      <alignment horizontal="right" vertical="center"/>
    </xf>
    <xf numFmtId="164" fontId="0" fillId="0" borderId="0" xfId="1" applyNumberFormat="1" applyFont="1" applyFill="1" applyBorder="1"/>
    <xf numFmtId="3" fontId="30" fillId="0" borderId="0" xfId="0" applyNumberFormat="1" applyFont="1"/>
    <xf numFmtId="3" fontId="7" fillId="0" borderId="0" xfId="0" applyNumberFormat="1" applyFont="1" applyAlignment="1">
      <alignment vertical="center"/>
    </xf>
    <xf numFmtId="0" fontId="9" fillId="0" borderId="0" xfId="0" applyFont="1"/>
    <xf numFmtId="0" fontId="25" fillId="0" borderId="0" xfId="0" applyFont="1"/>
    <xf numFmtId="0" fontId="31" fillId="0" borderId="0" xfId="0" applyFont="1"/>
    <xf numFmtId="0" fontId="0" fillId="0" borderId="0" xfId="0" applyAlignment="1">
      <alignment vertical="top" wrapText="1"/>
    </xf>
    <xf numFmtId="0" fontId="15" fillId="0" borderId="0" xfId="0" applyFont="1" applyAlignment="1">
      <alignment vertical="top" wrapText="1"/>
    </xf>
    <xf numFmtId="0" fontId="32" fillId="0" borderId="0" xfId="0" applyFont="1" applyAlignment="1">
      <alignment horizontal="left" vertical="center"/>
    </xf>
    <xf numFmtId="0" fontId="33" fillId="0" borderId="0" xfId="0" applyFont="1"/>
    <xf numFmtId="0" fontId="3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1" fillId="0" borderId="1" xfId="0" applyFont="1" applyBorder="1"/>
    <xf numFmtId="3" fontId="11" fillId="0" borderId="0" xfId="0" applyNumberFormat="1" applyFont="1" applyAlignment="1">
      <alignment horizontal="right" vertical="center" wrapText="1"/>
    </xf>
    <xf numFmtId="165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right" vertical="center" wrapText="1"/>
    </xf>
    <xf numFmtId="0" fontId="11" fillId="0" borderId="9" xfId="0" applyFont="1" applyBorder="1" applyAlignment="1">
      <alignment vertical="center" wrapText="1"/>
    </xf>
    <xf numFmtId="0" fontId="21" fillId="0" borderId="9" xfId="0" applyFont="1" applyBorder="1"/>
    <xf numFmtId="3" fontId="11" fillId="0" borderId="7" xfId="0" applyNumberFormat="1" applyFont="1" applyBorder="1" applyAlignment="1">
      <alignment horizontal="right" vertical="center" wrapText="1"/>
    </xf>
    <xf numFmtId="165" fontId="11" fillId="0" borderId="9" xfId="0" applyNumberFormat="1" applyFont="1" applyBorder="1" applyAlignment="1">
      <alignment horizontal="right" vertical="center" wrapText="1"/>
    </xf>
    <xf numFmtId="3" fontId="11" fillId="0" borderId="9" xfId="0" applyNumberFormat="1" applyFont="1" applyBorder="1" applyAlignment="1">
      <alignment horizontal="right" vertical="center" wrapText="1"/>
    </xf>
    <xf numFmtId="165" fontId="11" fillId="0" borderId="7" xfId="0" applyNumberFormat="1" applyFont="1" applyBorder="1" applyAlignment="1">
      <alignment horizontal="right" vertical="center" wrapText="1"/>
    </xf>
    <xf numFmtId="0" fontId="23" fillId="0" borderId="1" xfId="0" applyFont="1" applyBorder="1"/>
    <xf numFmtId="3" fontId="8" fillId="0" borderId="0" xfId="0" applyNumberFormat="1" applyFont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5" fontId="8" fillId="0" borderId="10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0" fontId="35" fillId="0" borderId="0" xfId="2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36" fillId="0" borderId="0" xfId="0" applyFont="1"/>
    <xf numFmtId="0" fontId="8" fillId="0" borderId="3" xfId="0" applyFont="1" applyBorder="1" applyAlignment="1">
      <alignment horizontal="center" vertical="center" wrapText="1"/>
    </xf>
    <xf numFmtId="0" fontId="4" fillId="0" borderId="0" xfId="2" applyFont="1" applyAlignment="1">
      <alignment horizontal="left" vertical="top" wrapText="1" indent="1"/>
    </xf>
    <xf numFmtId="0" fontId="4" fillId="0" borderId="0" xfId="2" applyFont="1" applyAlignment="1">
      <alignment horizontal="left" vertical="top" wrapText="1" indent="3"/>
    </xf>
    <xf numFmtId="166" fontId="39" fillId="0" borderId="0" xfId="2" applyNumberFormat="1" applyFont="1" applyAlignment="1">
      <alignment horizontal="right" vertical="top" shrinkToFit="1"/>
    </xf>
    <xf numFmtId="3" fontId="37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0" fillId="5" borderId="0" xfId="0" applyFont="1" applyFill="1" applyAlignment="1">
      <alignment horizontal="left" vertical="center" wrapText="1"/>
    </xf>
    <xf numFmtId="166" fontId="5" fillId="0" borderId="0" xfId="2" applyNumberFormat="1" applyFont="1" applyAlignment="1">
      <alignment horizontal="right" vertical="top" shrinkToFit="1"/>
    </xf>
    <xf numFmtId="0" fontId="25" fillId="5" borderId="0" xfId="0" applyFont="1" applyFill="1" applyAlignment="1">
      <alignment vertical="center" wrapText="1"/>
    </xf>
    <xf numFmtId="0" fontId="35" fillId="0" borderId="0" xfId="3" applyAlignment="1">
      <alignment horizontal="left" vertical="top"/>
    </xf>
    <xf numFmtId="165" fontId="8" fillId="0" borderId="11" xfId="0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left" vertical="center"/>
    </xf>
    <xf numFmtId="0" fontId="0" fillId="0" borderId="1" xfId="0" applyBorder="1"/>
    <xf numFmtId="165" fontId="30" fillId="0" borderId="0" xfId="0" applyNumberFormat="1" applyFont="1"/>
    <xf numFmtId="166" fontId="30" fillId="0" borderId="0" xfId="0" applyNumberFormat="1" applyFont="1"/>
    <xf numFmtId="165" fontId="0" fillId="0" borderId="0" xfId="0" applyNumberFormat="1"/>
    <xf numFmtId="0" fontId="11" fillId="0" borderId="0" xfId="0" applyFont="1" applyAlignment="1">
      <alignment vertical="center" wrapText="1"/>
    </xf>
    <xf numFmtId="0" fontId="44" fillId="0" borderId="0" xfId="0" applyFont="1" applyAlignment="1">
      <alignment horizontal="right" vertical="center" wrapText="1"/>
    </xf>
    <xf numFmtId="0" fontId="37" fillId="0" borderId="0" xfId="0" applyFont="1" applyAlignment="1">
      <alignment horizontal="left" vertical="center" wrapText="1"/>
    </xf>
    <xf numFmtId="165" fontId="37" fillId="0" borderId="0" xfId="0" applyNumberFormat="1" applyFont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4" fillId="5" borderId="1" xfId="0" applyFont="1" applyFill="1" applyBorder="1" applyAlignment="1">
      <alignment vertical="center" wrapText="1"/>
    </xf>
    <xf numFmtId="165" fontId="14" fillId="5" borderId="0" xfId="0" applyNumberFormat="1" applyFont="1" applyFill="1" applyAlignment="1">
      <alignment horizontal="right" vertical="center" wrapText="1"/>
    </xf>
    <xf numFmtId="165" fontId="3" fillId="0" borderId="0" xfId="0" applyNumberFormat="1" applyFont="1"/>
    <xf numFmtId="0" fontId="0" fillId="0" borderId="0" xfId="0" applyFill="1"/>
    <xf numFmtId="0" fontId="19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164" fontId="8" fillId="0" borderId="0" xfId="0" applyNumberFormat="1" applyFont="1" applyFill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3" fontId="11" fillId="0" borderId="0" xfId="0" quotePrefix="1" applyNumberFormat="1" applyFont="1" applyFill="1" applyAlignment="1">
      <alignment horizontal="right" vertical="center"/>
    </xf>
    <xf numFmtId="0" fontId="0" fillId="0" borderId="0" xfId="0" applyFill="1" applyBorder="1"/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horizontal="righ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right" vertical="center" wrapText="1"/>
    </xf>
    <xf numFmtId="4" fontId="40" fillId="0" borderId="0" xfId="0" applyNumberFormat="1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right" vertical="center" wrapText="1"/>
    </xf>
    <xf numFmtId="4" fontId="42" fillId="0" borderId="0" xfId="0" applyNumberFormat="1" applyFont="1" applyFill="1" applyBorder="1" applyAlignment="1">
      <alignment horizontal="right" vertical="center" wrapText="1"/>
    </xf>
    <xf numFmtId="3" fontId="37" fillId="0" borderId="0" xfId="0" applyNumberFormat="1" applyFont="1" applyFill="1" applyBorder="1" applyAlignment="1">
      <alignment horizontal="right" vertical="center" wrapText="1"/>
    </xf>
    <xf numFmtId="4" fontId="3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/>
    <xf numFmtId="0" fontId="0" fillId="0" borderId="0" xfId="0" applyFill="1" applyBorder="1" applyAlignment="1"/>
    <xf numFmtId="0" fontId="9" fillId="0" borderId="0" xfId="0" applyFont="1" applyAlignment="1"/>
    <xf numFmtId="0" fontId="0" fillId="0" borderId="0" xfId="0" applyAlignment="1"/>
  </cellXfs>
  <cellStyles count="4">
    <cellStyle name="Normale" xfId="0" builtinId="0"/>
    <cellStyle name="Normale 2" xfId="2" xr:uid="{97C5B78B-9CFA-4B1A-921A-935C106A4E01}"/>
    <cellStyle name="Normale 3" xfId="3" xr:uid="{B3AC5AA7-9CDF-427E-B7D8-A506FDC0C307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08101851851854E-2"/>
          <c:y val="2.2604257801108196E-2"/>
          <c:w val="0.89222619047619034"/>
          <c:h val="0.6983517094017094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'Graf 5.1 5.2 5.3'!$L$27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113867401475024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0E-4855-A3E1-D89DD8EC31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2060"/>
                    </a:solidFill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5.1 5.2 5.3'!$I$28:$I$34</c:f>
              <c:strCache>
                <c:ptCount val="7"/>
                <c:pt idx="0">
                  <c:v>Biomasse</c:v>
                </c:pt>
                <c:pt idx="1">
                  <c:v>Idroelettrico</c:v>
                </c:pt>
                <c:pt idx="2">
                  <c:v>Pompe di calore</c:v>
                </c:pt>
                <c:pt idx="3">
                  <c:v>Solare</c:v>
                </c:pt>
                <c:pt idx="4">
                  <c:v>Eolica</c:v>
                </c:pt>
                <c:pt idx="5">
                  <c:v>Geotermica</c:v>
                </c:pt>
                <c:pt idx="6">
                  <c:v>Rifiuti</c:v>
                </c:pt>
              </c:strCache>
            </c:strRef>
          </c:cat>
          <c:val>
            <c:numRef>
              <c:f>'Graf 5.1 5.2 5.3'!$L$28:$L$34</c:f>
              <c:numCache>
                <c:formatCode>#,##0</c:formatCode>
                <c:ptCount val="7"/>
                <c:pt idx="0">
                  <c:v>10829.1</c:v>
                </c:pt>
                <c:pt idx="1">
                  <c:v>4166</c:v>
                </c:pt>
                <c:pt idx="2">
                  <c:v>2782</c:v>
                </c:pt>
                <c:pt idx="3">
                  <c:v>2400.1999999999998</c:v>
                </c:pt>
                <c:pt idx="4">
                  <c:v>1750</c:v>
                </c:pt>
                <c:pt idx="5">
                  <c:v>649</c:v>
                </c:pt>
                <c:pt idx="6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E-4855-A3E1-D89DD8EC3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0066816"/>
        <c:axId val="60080896"/>
      </c:barChart>
      <c:catAx>
        <c:axId val="6006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60080896"/>
        <c:crosses val="autoZero"/>
        <c:auto val="1"/>
        <c:lblAlgn val="ctr"/>
        <c:lblOffset val="100"/>
        <c:noMultiLvlLbl val="0"/>
      </c:catAx>
      <c:valAx>
        <c:axId val="6008089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60066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MW per 10.000 abitanti</a:t>
            </a:r>
          </a:p>
        </c:rich>
      </c:tx>
      <c:layout>
        <c:manualLayout>
          <c:xMode val="edge"/>
          <c:yMode val="edge"/>
          <c:x val="0.32630586419753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FDB-4DE7-8B9E-23BBA55C0E2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FDB-4DE7-8B9E-23BBA55C0E2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FDB-4DE7-8B9E-23BBA55C0E2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FDB-4DE7-8B9E-23BBA55C0E2B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5FDB-4DE7-8B9E-23BBA55C0E2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7-5FDB-4DE7-8B9E-23BBA55C0E2B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FDB-4DE7-8B9E-23BBA55C0E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5.4 Graf 5.6 5.7'!$H$32:$H$53</c:f>
              <c:strCache>
                <c:ptCount val="22"/>
                <c:pt idx="0">
                  <c:v>Friuli-V. Giulia</c:v>
                </c:pt>
                <c:pt idx="1">
                  <c:v>Lombardia</c:v>
                </c:pt>
                <c:pt idx="2">
                  <c:v>Prov. Trento </c:v>
                </c:pt>
                <c:pt idx="3">
                  <c:v>Prov. Bolzano</c:v>
                </c:pt>
                <c:pt idx="4">
                  <c:v>Veneto</c:v>
                </c:pt>
                <c:pt idx="5">
                  <c:v>Umbria</c:v>
                </c:pt>
                <c:pt idx="6">
                  <c:v>Piemonte</c:v>
                </c:pt>
                <c:pt idx="7">
                  <c:v>Emilia-Romagna</c:v>
                </c:pt>
                <c:pt idx="8">
                  <c:v>Lazio</c:v>
                </c:pt>
                <c:pt idx="9">
                  <c:v>Marche</c:v>
                </c:pt>
                <c:pt idx="10">
                  <c:v>Valle d'Aosta</c:v>
                </c:pt>
                <c:pt idx="11">
                  <c:v>Toscana</c:v>
                </c:pt>
                <c:pt idx="12">
                  <c:v>Liguria</c:v>
                </c:pt>
                <c:pt idx="13">
                  <c:v>Italia</c:v>
                </c:pt>
                <c:pt idx="14">
                  <c:v>Abruzzo</c:v>
                </c:pt>
                <c:pt idx="15">
                  <c:v>Campania</c:v>
                </c:pt>
                <c:pt idx="16">
                  <c:v>Sicilia</c:v>
                </c:pt>
                <c:pt idx="17">
                  <c:v>Calabria</c:v>
                </c:pt>
                <c:pt idx="18">
                  <c:v>Sardegna</c:v>
                </c:pt>
                <c:pt idx="19">
                  <c:v>Puglia</c:v>
                </c:pt>
                <c:pt idx="20">
                  <c:v>Molise</c:v>
                </c:pt>
                <c:pt idx="21">
                  <c:v>Basilicata</c:v>
                </c:pt>
              </c:strCache>
            </c:strRef>
          </c:cat>
          <c:val>
            <c:numRef>
              <c:f>'Tab 5.4 Graf 5.6 5.7'!$I$32:$I$53</c:f>
              <c:numCache>
                <c:formatCode>#,##0.0</c:formatCode>
                <c:ptCount val="22"/>
                <c:pt idx="0">
                  <c:v>0</c:v>
                </c:pt>
                <c:pt idx="1">
                  <c:v>1.0057322716555279E-4</c:v>
                </c:pt>
                <c:pt idx="2">
                  <c:v>1.8775252714901545E-3</c:v>
                </c:pt>
                <c:pt idx="3">
                  <c:v>5.5457170427279014E-3</c:v>
                </c:pt>
                <c:pt idx="4">
                  <c:v>2.7641717953398953E-2</c:v>
                </c:pt>
                <c:pt idx="5">
                  <c:v>3.4931975799127164E-2</c:v>
                </c:pt>
                <c:pt idx="6">
                  <c:v>4.4169299987078137E-2</c:v>
                </c:pt>
                <c:pt idx="7">
                  <c:v>0.10168650457385897</c:v>
                </c:pt>
                <c:pt idx="8">
                  <c:v>0.12826161590038079</c:v>
                </c:pt>
                <c:pt idx="9">
                  <c:v>0.13112328951349897</c:v>
                </c:pt>
                <c:pt idx="10">
                  <c:v>0.21076523994811933</c:v>
                </c:pt>
                <c:pt idx="11">
                  <c:v>0.39091600738263438</c:v>
                </c:pt>
                <c:pt idx="12">
                  <c:v>0.57446626650596633</c:v>
                </c:pt>
                <c:pt idx="13">
                  <c:v>1.9125486300361205</c:v>
                </c:pt>
                <c:pt idx="14">
                  <c:v>2.1027469728437636</c:v>
                </c:pt>
                <c:pt idx="15">
                  <c:v>3.1482357291951883</c:v>
                </c:pt>
                <c:pt idx="16">
                  <c:v>4.1660727006169038</c:v>
                </c:pt>
                <c:pt idx="17">
                  <c:v>6.332681920435645</c:v>
                </c:pt>
                <c:pt idx="18">
                  <c:v>6.8904563588681702</c:v>
                </c:pt>
                <c:pt idx="19">
                  <c:v>7.031969127244075</c:v>
                </c:pt>
                <c:pt idx="20">
                  <c:v>12.863255177135034</c:v>
                </c:pt>
                <c:pt idx="21">
                  <c:v>26.3873695414363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DB-4DE7-8B9E-23BBA55C0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GWh</a:t>
            </a:r>
          </a:p>
        </c:rich>
      </c:tx>
      <c:layout>
        <c:manualLayout>
          <c:xMode val="edge"/>
          <c:yMode val="edge"/>
          <c:x val="0.40622425002851603"/>
          <c:y val="1.058572285153470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D0F-4493-85E2-75246A52AFA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D0F-4493-85E2-75246A52AFA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D0F-4493-85E2-75246A52AFAE}"/>
              </c:ext>
            </c:extLst>
          </c:dPt>
          <c:dPt>
            <c:idx val="1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3D0F-4493-85E2-75246A52AFA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D0F-4493-85E2-75246A52AFA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D0F-4493-85E2-75246A52AF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5.4 Graf 5.6 5.7'!$H$58:$H$76</c:f>
              <c:strCache>
                <c:ptCount val="19"/>
                <c:pt idx="0">
                  <c:v>Lombardia</c:v>
                </c:pt>
                <c:pt idx="1">
                  <c:v>Prov Bolzano</c:v>
                </c:pt>
                <c:pt idx="2">
                  <c:v>Umbria</c:v>
                </c:pt>
                <c:pt idx="3">
                  <c:v>Valle d'Aosta</c:v>
                </c:pt>
                <c:pt idx="4">
                  <c:v>Veneto</c:v>
                </c:pt>
                <c:pt idx="5">
                  <c:v>Piemonte</c:v>
                </c:pt>
                <c:pt idx="6">
                  <c:v>Marche</c:v>
                </c:pt>
                <c:pt idx="7">
                  <c:v>Emilia-Romagna</c:v>
                </c:pt>
                <c:pt idx="8">
                  <c:v>Lazio</c:v>
                </c:pt>
                <c:pt idx="9">
                  <c:v>Liguria</c:v>
                </c:pt>
                <c:pt idx="10">
                  <c:v>Toscana</c:v>
                </c:pt>
                <c:pt idx="11">
                  <c:v>Abruzzo</c:v>
                </c:pt>
                <c:pt idx="12">
                  <c:v>Molise</c:v>
                </c:pt>
                <c:pt idx="13">
                  <c:v>Sardegna</c:v>
                </c:pt>
                <c:pt idx="14">
                  <c:v>Calabria</c:v>
                </c:pt>
                <c:pt idx="15">
                  <c:v>Basilicata</c:v>
                </c:pt>
                <c:pt idx="16">
                  <c:v>Sicilia</c:v>
                </c:pt>
                <c:pt idx="17">
                  <c:v>Campania</c:v>
                </c:pt>
                <c:pt idx="18">
                  <c:v>Puglia</c:v>
                </c:pt>
              </c:strCache>
            </c:strRef>
          </c:cat>
          <c:val>
            <c:numRef>
              <c:f>'Tab 5.4 Graf 5.6 5.7'!$I$58:$I$76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2.4</c:v>
                </c:pt>
                <c:pt idx="3">
                  <c:v>4.2</c:v>
                </c:pt>
                <c:pt idx="4">
                  <c:v>22.6</c:v>
                </c:pt>
                <c:pt idx="5">
                  <c:v>28</c:v>
                </c:pt>
                <c:pt idx="6">
                  <c:v>37.799999999999997</c:v>
                </c:pt>
                <c:pt idx="7">
                  <c:v>83.2</c:v>
                </c:pt>
                <c:pt idx="8">
                  <c:v>151.6</c:v>
                </c:pt>
                <c:pt idx="9">
                  <c:v>154.30000000000001</c:v>
                </c:pt>
                <c:pt idx="10">
                  <c:v>287</c:v>
                </c:pt>
                <c:pt idx="11">
                  <c:v>482.9</c:v>
                </c:pt>
                <c:pt idx="12">
                  <c:v>718.4</c:v>
                </c:pt>
                <c:pt idx="13">
                  <c:v>1760.5</c:v>
                </c:pt>
                <c:pt idx="14">
                  <c:v>2204.1</c:v>
                </c:pt>
                <c:pt idx="15">
                  <c:v>2651.8</c:v>
                </c:pt>
                <c:pt idx="16">
                  <c:v>3393.9</c:v>
                </c:pt>
                <c:pt idx="17">
                  <c:v>3557.1</c:v>
                </c:pt>
                <c:pt idx="18">
                  <c:v>5387.8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0F-4493-85E2-75246A52A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GWh per 10.000 abitanti</a:t>
            </a:r>
          </a:p>
        </c:rich>
      </c:tx>
      <c:layout>
        <c:manualLayout>
          <c:xMode val="edge"/>
          <c:yMode val="edge"/>
          <c:x val="0.31857006172839503"/>
          <c:y val="2.746296296296295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944-4B3B-A379-40215B4BCF5E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944-4B3B-A379-40215B4BCF5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944-4B3B-A379-40215B4BCF5E}"/>
              </c:ext>
            </c:extLst>
          </c:dPt>
          <c:dPt>
            <c:idx val="1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944-4B3B-A379-40215B4BCF5E}"/>
              </c:ext>
            </c:extLst>
          </c:dPt>
          <c:dPt>
            <c:idx val="1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7-A944-4B3B-A379-40215B4BCF5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944-4B3B-A379-40215B4BCF5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944-4B3B-A379-40215B4BCF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5.4 Graf 5.6 5.7'!$K$58:$K$77</c:f>
              <c:strCache>
                <c:ptCount val="20"/>
                <c:pt idx="0">
                  <c:v>Lombardia</c:v>
                </c:pt>
                <c:pt idx="1">
                  <c:v>Prov Bolzano</c:v>
                </c:pt>
                <c:pt idx="2">
                  <c:v>Umbria</c:v>
                </c:pt>
                <c:pt idx="3">
                  <c:v>Veneto</c:v>
                </c:pt>
                <c:pt idx="4">
                  <c:v>Piemonte</c:v>
                </c:pt>
                <c:pt idx="5">
                  <c:v>Emilia-Romagna</c:v>
                </c:pt>
                <c:pt idx="6">
                  <c:v>Marche</c:v>
                </c:pt>
                <c:pt idx="7">
                  <c:v>Lazio</c:v>
                </c:pt>
                <c:pt idx="8">
                  <c:v>Valle d'Aosta</c:v>
                </c:pt>
                <c:pt idx="9">
                  <c:v>Toscana</c:v>
                </c:pt>
                <c:pt idx="10">
                  <c:v>Liguria</c:v>
                </c:pt>
                <c:pt idx="11">
                  <c:v>Italia</c:v>
                </c:pt>
                <c:pt idx="12">
                  <c:v>Abruzzo</c:v>
                </c:pt>
                <c:pt idx="13">
                  <c:v>Campania</c:v>
                </c:pt>
                <c:pt idx="14">
                  <c:v>Sicilia</c:v>
                </c:pt>
                <c:pt idx="15">
                  <c:v>Sardegna</c:v>
                </c:pt>
                <c:pt idx="16">
                  <c:v>Calabria</c:v>
                </c:pt>
                <c:pt idx="17">
                  <c:v>Puglia</c:v>
                </c:pt>
                <c:pt idx="18">
                  <c:v>Molise</c:v>
                </c:pt>
                <c:pt idx="19">
                  <c:v>Basilicata</c:v>
                </c:pt>
              </c:strCache>
            </c:strRef>
          </c:cat>
          <c:val>
            <c:numRef>
              <c:f>'Tab 5.4 Graf 5.6 5.7'!$L$58:$L$77</c:f>
              <c:numCache>
                <c:formatCode>#,##0.0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2.7945580639301734E-2</c:v>
                </c:pt>
                <c:pt idx="3">
                  <c:v>4.6619613861702713E-2</c:v>
                </c:pt>
                <c:pt idx="4">
                  <c:v>6.5784063810541901E-2</c:v>
                </c:pt>
                <c:pt idx="5">
                  <c:v>0.18800704845655705</c:v>
                </c:pt>
                <c:pt idx="6">
                  <c:v>0.25417745351847493</c:v>
                </c:pt>
                <c:pt idx="7">
                  <c:v>0.2652723188335297</c:v>
                </c:pt>
                <c:pt idx="8">
                  <c:v>0.34046692607003892</c:v>
                </c:pt>
                <c:pt idx="9">
                  <c:v>0.78346993099731899</c:v>
                </c:pt>
                <c:pt idx="10">
                  <c:v>1.0223776807597533</c:v>
                </c:pt>
                <c:pt idx="11">
                  <c:v>3.545189369639401</c:v>
                </c:pt>
                <c:pt idx="12">
                  <c:v>3.7846310592107839</c:v>
                </c:pt>
                <c:pt idx="13">
                  <c:v>6.3243854477439445</c:v>
                </c:pt>
                <c:pt idx="14">
                  <c:v>7.0218683644337068</c:v>
                </c:pt>
                <c:pt idx="15">
                  <c:v>11.090371566819725</c:v>
                </c:pt>
                <c:pt idx="16">
                  <c:v>11.879033379431664</c:v>
                </c:pt>
                <c:pt idx="17">
                  <c:v>13.734083688742706</c:v>
                </c:pt>
                <c:pt idx="18">
                  <c:v>24.590107821324661</c:v>
                </c:pt>
                <c:pt idx="19">
                  <c:v>49.001419152647607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44-4B3B-A379-40215B4BC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MW</a:t>
            </a:r>
          </a:p>
        </c:rich>
      </c:tx>
      <c:layout>
        <c:manualLayout>
          <c:xMode val="edge"/>
          <c:yMode val="edge"/>
          <c:x val="0.50279840461752978"/>
          <c:y val="1.05857415895449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EB5-47F7-9A86-23D6C7D15D8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EB5-47F7-9A86-23D6C7D15D84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4EB5-47F7-9A86-23D6C7D15D8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EB5-47F7-9A86-23D6C7D15D8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EB5-47F7-9A86-23D6C7D15D8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EB5-47F7-9A86-23D6C7D15D8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EB5-47F7-9A86-23D6C7D15D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5.5 Graf 5.8 5.9'!$K$31:$K$51</c:f>
              <c:strCache>
                <c:ptCount val="21"/>
                <c:pt idx="0">
                  <c:v>Valle d'Aosta</c:v>
                </c:pt>
                <c:pt idx="1">
                  <c:v>Liguria</c:v>
                </c:pt>
                <c:pt idx="2">
                  <c:v>Molise</c:v>
                </c:pt>
                <c:pt idx="3">
                  <c:v>Prov. Trento </c:v>
                </c:pt>
                <c:pt idx="4">
                  <c:v>Prov. Bolzano</c:v>
                </c:pt>
                <c:pt idx="5">
                  <c:v>Basilicata</c:v>
                </c:pt>
                <c:pt idx="6">
                  <c:v>Umbria</c:v>
                </c:pt>
                <c:pt idx="7">
                  <c:v>Calabria</c:v>
                </c:pt>
                <c:pt idx="8">
                  <c:v>Friuli-V. Giulia</c:v>
                </c:pt>
                <c:pt idx="9">
                  <c:v>Abruzzo</c:v>
                </c:pt>
                <c:pt idx="10">
                  <c:v>Toscana</c:v>
                </c:pt>
                <c:pt idx="11">
                  <c:v>Campania</c:v>
                </c:pt>
                <c:pt idx="12">
                  <c:v>Sardegna</c:v>
                </c:pt>
                <c:pt idx="13">
                  <c:v>Marche</c:v>
                </c:pt>
                <c:pt idx="14">
                  <c:v>Lazio</c:v>
                </c:pt>
                <c:pt idx="15">
                  <c:v>Sicilia</c:v>
                </c:pt>
                <c:pt idx="16">
                  <c:v>Piemonte</c:v>
                </c:pt>
                <c:pt idx="17">
                  <c:v>Veneto</c:v>
                </c:pt>
                <c:pt idx="18">
                  <c:v>Emilia-Romagna</c:v>
                </c:pt>
                <c:pt idx="19">
                  <c:v>Lombardia</c:v>
                </c:pt>
                <c:pt idx="20">
                  <c:v>Puglia</c:v>
                </c:pt>
              </c:strCache>
            </c:strRef>
          </c:cat>
          <c:val>
            <c:numRef>
              <c:f>'Tab 5.5 Graf 5.8 5.9'!$L$31:$L$51</c:f>
              <c:numCache>
                <c:formatCode>#,##0</c:formatCode>
                <c:ptCount val="21"/>
                <c:pt idx="0">
                  <c:v>26</c:v>
                </c:pt>
                <c:pt idx="1">
                  <c:v>127</c:v>
                </c:pt>
                <c:pt idx="2">
                  <c:v>181</c:v>
                </c:pt>
                <c:pt idx="3">
                  <c:v>207</c:v>
                </c:pt>
                <c:pt idx="4">
                  <c:v>268</c:v>
                </c:pt>
                <c:pt idx="5">
                  <c:v>388</c:v>
                </c:pt>
                <c:pt idx="6">
                  <c:v>513</c:v>
                </c:pt>
                <c:pt idx="7">
                  <c:v>573</c:v>
                </c:pt>
                <c:pt idx="8">
                  <c:v>591</c:v>
                </c:pt>
                <c:pt idx="9">
                  <c:v>774</c:v>
                </c:pt>
                <c:pt idx="10">
                  <c:v>908</c:v>
                </c:pt>
                <c:pt idx="11">
                  <c:v>924</c:v>
                </c:pt>
                <c:pt idx="12">
                  <c:v>1001</c:v>
                </c:pt>
                <c:pt idx="13">
                  <c:v>1150</c:v>
                </c:pt>
                <c:pt idx="14">
                  <c:v>1496</c:v>
                </c:pt>
                <c:pt idx="15">
                  <c:v>1542</c:v>
                </c:pt>
                <c:pt idx="16">
                  <c:v>1792</c:v>
                </c:pt>
                <c:pt idx="17">
                  <c:v>2204</c:v>
                </c:pt>
                <c:pt idx="18">
                  <c:v>2270</c:v>
                </c:pt>
                <c:pt idx="19">
                  <c:v>2711</c:v>
                </c:pt>
                <c:pt idx="20">
                  <c:v>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B5-47F7-9A86-23D6C7D15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MW per 10.000 abitanti</a:t>
            </a:r>
          </a:p>
        </c:rich>
      </c:tx>
      <c:layout>
        <c:manualLayout>
          <c:xMode val="edge"/>
          <c:yMode val="edge"/>
          <c:x val="0.32630586419753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C7-4DEA-A61C-8EC747F7A06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5C7-4DEA-A61C-8EC747F7A06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C7-4DEA-A61C-8EC747F7A06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C7-4DEA-A61C-8EC747F7A06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5C7-4DEA-A61C-8EC747F7A060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6-85C7-4DEA-A61C-8EC747F7A06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5C7-4DEA-A61C-8EC747F7A06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5C7-4DEA-A61C-8EC747F7A060}"/>
              </c:ext>
            </c:extLst>
          </c:dPt>
          <c:dPt>
            <c:idx val="16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A-85C7-4DEA-A61C-8EC747F7A06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5C7-4DEA-A61C-8EC747F7A0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5.5 Graf 5.8 5.9'!$H$31:$H$52</c:f>
              <c:strCache>
                <c:ptCount val="22"/>
                <c:pt idx="0">
                  <c:v>Liguria</c:v>
                </c:pt>
                <c:pt idx="1">
                  <c:v>Campania</c:v>
                </c:pt>
                <c:pt idx="2">
                  <c:v>Valle d'Aosta</c:v>
                </c:pt>
                <c:pt idx="3">
                  <c:v>Toscana</c:v>
                </c:pt>
                <c:pt idx="4">
                  <c:v>Lazio</c:v>
                </c:pt>
                <c:pt idx="5">
                  <c:v>Lombardia</c:v>
                </c:pt>
                <c:pt idx="6">
                  <c:v>Calabria</c:v>
                </c:pt>
                <c:pt idx="7">
                  <c:v>Sicilia</c:v>
                </c:pt>
                <c:pt idx="8">
                  <c:v>Italia</c:v>
                </c:pt>
                <c:pt idx="9">
                  <c:v>Prov. Trento </c:v>
                </c:pt>
                <c:pt idx="10">
                  <c:v>Piemonte</c:v>
                </c:pt>
                <c:pt idx="11">
                  <c:v>Veneto</c:v>
                </c:pt>
                <c:pt idx="12">
                  <c:v>Friuli-V. Giulia</c:v>
                </c:pt>
                <c:pt idx="13">
                  <c:v>Prov. Bolzano</c:v>
                </c:pt>
                <c:pt idx="14">
                  <c:v>Emilia-Romagna</c:v>
                </c:pt>
                <c:pt idx="15">
                  <c:v>Umbria</c:v>
                </c:pt>
                <c:pt idx="16">
                  <c:v>Abruzzo</c:v>
                </c:pt>
                <c:pt idx="17">
                  <c:v>Molise</c:v>
                </c:pt>
                <c:pt idx="18">
                  <c:v>Sardegna</c:v>
                </c:pt>
                <c:pt idx="19">
                  <c:v>Basilicata</c:v>
                </c:pt>
                <c:pt idx="20">
                  <c:v>Puglia</c:v>
                </c:pt>
                <c:pt idx="21">
                  <c:v>Marche</c:v>
                </c:pt>
              </c:strCache>
            </c:strRef>
          </c:cat>
          <c:val>
            <c:numRef>
              <c:f>'Tab 5.5 Graf 5.8 5.9'!$I$31:$I$52</c:f>
              <c:numCache>
                <c:formatCode>#,##0.0</c:formatCode>
                <c:ptCount val="22"/>
                <c:pt idx="0">
                  <c:v>0.84149037884957001</c:v>
                </c:pt>
                <c:pt idx="1">
                  <c:v>1.6428360613183226</c:v>
                </c:pt>
                <c:pt idx="2">
                  <c:v>2.1076523994811933</c:v>
                </c:pt>
                <c:pt idx="3">
                  <c:v>2.4787132311692184</c:v>
                </c:pt>
                <c:pt idx="4">
                  <c:v>2.6177268402042246</c:v>
                </c:pt>
                <c:pt idx="5">
                  <c:v>2.7265401884581357</c:v>
                </c:pt>
                <c:pt idx="6">
                  <c:v>3.0881929705613826</c:v>
                </c:pt>
                <c:pt idx="7">
                  <c:v>3.1903476878979271</c:v>
                </c:pt>
                <c:pt idx="8">
                  <c:v>3.8275366921500922</c:v>
                </c:pt>
                <c:pt idx="9">
                  <c:v>3.8864773119846192</c:v>
                </c:pt>
                <c:pt idx="10">
                  <c:v>4.2101800838746817</c:v>
                </c:pt>
                <c:pt idx="11">
                  <c:v>4.5464437589023357</c:v>
                </c:pt>
                <c:pt idx="12">
                  <c:v>4.9470680460420526</c:v>
                </c:pt>
                <c:pt idx="13">
                  <c:v>4.9541738915035909</c:v>
                </c:pt>
                <c:pt idx="14">
                  <c:v>5.1295192307257746</c:v>
                </c:pt>
                <c:pt idx="15">
                  <c:v>5.9733678616507451</c:v>
                </c:pt>
                <c:pt idx="16">
                  <c:v>6.0660684196089187</c:v>
                </c:pt>
                <c:pt idx="17">
                  <c:v>6.1954475440698271</c:v>
                </c:pt>
                <c:pt idx="18">
                  <c:v>6.3058573918696643</c:v>
                </c:pt>
                <c:pt idx="19">
                  <c:v>7.1696774384294706</c:v>
                </c:pt>
                <c:pt idx="20">
                  <c:v>7.5147701686056454</c:v>
                </c:pt>
                <c:pt idx="21">
                  <c:v>7.7329119456678885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C7-4DEA-A61C-8EC747F7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GWh</a:t>
            </a:r>
          </a:p>
        </c:rich>
      </c:tx>
      <c:layout>
        <c:manualLayout>
          <c:xMode val="edge"/>
          <c:yMode val="edge"/>
          <c:x val="0.40622425002851603"/>
          <c:y val="1.058572285153470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F1D-44D4-8C41-6E92F861382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F1D-44D4-8C41-6E92F861382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F1D-44D4-8C41-6E92F8613826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6F1D-44D4-8C41-6E92F861382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F1D-44D4-8C41-6E92F861382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F1D-44D4-8C41-6E92F861382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F1D-44D4-8C41-6E92F861382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F1D-44D4-8C41-6E92F86138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5.5 Graf 5.8 5.9'!$H$57:$H$77</c:f>
              <c:strCache>
                <c:ptCount val="21"/>
                <c:pt idx="0">
                  <c:v>Valle d'Aosta</c:v>
                </c:pt>
                <c:pt idx="1">
                  <c:v>Liguria</c:v>
                </c:pt>
                <c:pt idx="2">
                  <c:v>Prov Trento</c:v>
                </c:pt>
                <c:pt idx="3">
                  <c:v>Molise</c:v>
                </c:pt>
                <c:pt idx="4">
                  <c:v>Prov Bolzano</c:v>
                </c:pt>
                <c:pt idx="5">
                  <c:v>Basilicata</c:v>
                </c:pt>
                <c:pt idx="6">
                  <c:v>Umbria</c:v>
                </c:pt>
                <c:pt idx="7">
                  <c:v>Friuli-V. Giulia</c:v>
                </c:pt>
                <c:pt idx="8">
                  <c:v>Calabria</c:v>
                </c:pt>
                <c:pt idx="9">
                  <c:v>Abruzzo</c:v>
                </c:pt>
                <c:pt idx="10">
                  <c:v>Campania</c:v>
                </c:pt>
                <c:pt idx="11">
                  <c:v>Toscana</c:v>
                </c:pt>
                <c:pt idx="12">
                  <c:v>Sardegna</c:v>
                </c:pt>
                <c:pt idx="13">
                  <c:v>Marche</c:v>
                </c:pt>
                <c:pt idx="14">
                  <c:v>Lazio</c:v>
                </c:pt>
                <c:pt idx="15">
                  <c:v>Piemonte</c:v>
                </c:pt>
                <c:pt idx="16">
                  <c:v>Sicilia</c:v>
                </c:pt>
                <c:pt idx="17">
                  <c:v>Veneto</c:v>
                </c:pt>
                <c:pt idx="18">
                  <c:v>Emilia-Romagna</c:v>
                </c:pt>
                <c:pt idx="19">
                  <c:v>Lombardia</c:v>
                </c:pt>
                <c:pt idx="20">
                  <c:v>Puglia</c:v>
                </c:pt>
              </c:strCache>
            </c:strRef>
          </c:cat>
          <c:val>
            <c:numRef>
              <c:f>'Tab 5.5 Graf 5.8 5.9'!$I$57:$I$77</c:f>
              <c:numCache>
                <c:formatCode>#,##0.0</c:formatCode>
                <c:ptCount val="21"/>
                <c:pt idx="0">
                  <c:v>27.9</c:v>
                </c:pt>
                <c:pt idx="1">
                  <c:v>121.8</c:v>
                </c:pt>
                <c:pt idx="2">
                  <c:v>200.9</c:v>
                </c:pt>
                <c:pt idx="3">
                  <c:v>221.3</c:v>
                </c:pt>
                <c:pt idx="4">
                  <c:v>271.3</c:v>
                </c:pt>
                <c:pt idx="5">
                  <c:v>476.7</c:v>
                </c:pt>
                <c:pt idx="6">
                  <c:v>551.1</c:v>
                </c:pt>
                <c:pt idx="7">
                  <c:v>609.29999999999995</c:v>
                </c:pt>
                <c:pt idx="8">
                  <c:v>660.8</c:v>
                </c:pt>
                <c:pt idx="9">
                  <c:v>909.9</c:v>
                </c:pt>
                <c:pt idx="10">
                  <c:v>952.2</c:v>
                </c:pt>
                <c:pt idx="11">
                  <c:v>954.9</c:v>
                </c:pt>
                <c:pt idx="12">
                  <c:v>1166.5</c:v>
                </c:pt>
                <c:pt idx="13">
                  <c:v>1314.3</c:v>
                </c:pt>
                <c:pt idx="14">
                  <c:v>1736</c:v>
                </c:pt>
                <c:pt idx="15">
                  <c:v>1883.6</c:v>
                </c:pt>
                <c:pt idx="16">
                  <c:v>1901.7</c:v>
                </c:pt>
                <c:pt idx="17">
                  <c:v>2258</c:v>
                </c:pt>
                <c:pt idx="18">
                  <c:v>2394.4</c:v>
                </c:pt>
                <c:pt idx="19">
                  <c:v>2545.5</c:v>
                </c:pt>
                <c:pt idx="20">
                  <c:v>3880.9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1D-44D4-8C41-6E92F8613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GWh per 10.000 abitanti</a:t>
            </a:r>
          </a:p>
        </c:rich>
      </c:tx>
      <c:layout>
        <c:manualLayout>
          <c:xMode val="edge"/>
          <c:yMode val="edge"/>
          <c:x val="0.3146503086419753"/>
          <c:y val="2.746296296296296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8BB-45E4-B2B9-6C2C0DD31D0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8BB-45E4-B2B9-6C2C0DD31D0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8BB-45E4-B2B9-6C2C0DD31D0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8BB-45E4-B2B9-6C2C0DD31D0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8BB-45E4-B2B9-6C2C0DD31D0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8BB-45E4-B2B9-6C2C0DD31D06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7-98BB-45E4-B2B9-6C2C0DD31D06}"/>
              </c:ext>
            </c:extLst>
          </c:dPt>
          <c:dPt>
            <c:idx val="1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98BB-45E4-B2B9-6C2C0DD31D0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8BB-45E4-B2B9-6C2C0DD31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5.5 Graf 5.8 5.9'!$K$57:$K$78</c:f>
              <c:strCache>
                <c:ptCount val="22"/>
                <c:pt idx="0">
                  <c:v>Liguria</c:v>
                </c:pt>
                <c:pt idx="1">
                  <c:v>Campania</c:v>
                </c:pt>
                <c:pt idx="2">
                  <c:v>Valle d'Aosta</c:v>
                </c:pt>
                <c:pt idx="3">
                  <c:v>Lombardia</c:v>
                </c:pt>
                <c:pt idx="4">
                  <c:v>Toscana</c:v>
                </c:pt>
                <c:pt idx="5">
                  <c:v>Lazio</c:v>
                </c:pt>
                <c:pt idx="6">
                  <c:v>Calabria</c:v>
                </c:pt>
                <c:pt idx="7">
                  <c:v>Prov Trento</c:v>
                </c:pt>
                <c:pt idx="8">
                  <c:v>Sicilia</c:v>
                </c:pt>
                <c:pt idx="9">
                  <c:v>Italia</c:v>
                </c:pt>
                <c:pt idx="10">
                  <c:v>Piemonte</c:v>
                </c:pt>
                <c:pt idx="11">
                  <c:v>Veneto</c:v>
                </c:pt>
                <c:pt idx="12">
                  <c:v>Prov Bolzano</c:v>
                </c:pt>
                <c:pt idx="13">
                  <c:v>Friuli-V. Giulia</c:v>
                </c:pt>
                <c:pt idx="14">
                  <c:v>Emilia-Romagna</c:v>
                </c:pt>
                <c:pt idx="15">
                  <c:v>Umbria</c:v>
                </c:pt>
                <c:pt idx="16">
                  <c:v>Abruzzo</c:v>
                </c:pt>
                <c:pt idx="17">
                  <c:v>Sardegna</c:v>
                </c:pt>
                <c:pt idx="18">
                  <c:v>Molise</c:v>
                </c:pt>
                <c:pt idx="19">
                  <c:v>Basilicata</c:v>
                </c:pt>
                <c:pt idx="20">
                  <c:v>Marche</c:v>
                </c:pt>
                <c:pt idx="21">
                  <c:v>Puglia</c:v>
                </c:pt>
              </c:strCache>
            </c:strRef>
          </c:cat>
          <c:val>
            <c:numRef>
              <c:f>'Tab 5.5 Graf 5.8 5.9'!$L$57:$L$78</c:f>
              <c:numCache>
                <c:formatCode>#,##0.0</c:formatCode>
                <c:ptCount val="22"/>
                <c:pt idx="0">
                  <c:v>0.80703565467620175</c:v>
                </c:pt>
                <c:pt idx="1">
                  <c:v>1.6929745644884273</c:v>
                </c:pt>
                <c:pt idx="2">
                  <c:v>2.2616731517509727</c:v>
                </c:pt>
                <c:pt idx="3">
                  <c:v>2.5600914974991462</c:v>
                </c:pt>
                <c:pt idx="4">
                  <c:v>2.6067436833078044</c:v>
                </c:pt>
                <c:pt idx="5">
                  <c:v>3.0376830177770948</c:v>
                </c:pt>
                <c:pt idx="6">
                  <c:v>3.5613925217224462</c:v>
                </c:pt>
                <c:pt idx="7">
                  <c:v>3.7719482704237199</c:v>
                </c:pt>
                <c:pt idx="8">
                  <c:v>3.9345552516702256</c:v>
                </c:pt>
                <c:pt idx="9">
                  <c:v>4.2417319303685117</c:v>
                </c:pt>
                <c:pt idx="10">
                  <c:v>4.4253879497691688</c:v>
                </c:pt>
                <c:pt idx="11">
                  <c:v>4.6578357566249871</c:v>
                </c:pt>
                <c:pt idx="12">
                  <c:v>5.0151767789735997</c:v>
                </c:pt>
                <c:pt idx="13">
                  <c:v>5.1002513713255881</c:v>
                </c:pt>
                <c:pt idx="14">
                  <c:v>5.4106259233699543</c:v>
                </c:pt>
                <c:pt idx="15">
                  <c:v>6.4170039542996609</c:v>
                </c:pt>
                <c:pt idx="16">
                  <c:v>7.1311571770053686</c:v>
                </c:pt>
                <c:pt idx="17">
                  <c:v>7.3484342134025606</c:v>
                </c:pt>
                <c:pt idx="18">
                  <c:v>7.5748759199041595</c:v>
                </c:pt>
                <c:pt idx="19">
                  <c:v>8.8087248322147644</c:v>
                </c:pt>
                <c:pt idx="20">
                  <c:v>8.837709713209831</c:v>
                </c:pt>
                <c:pt idx="21">
                  <c:v>9.8928329536437083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BB-45E4-B2B9-6C2C0DD31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MW</a:t>
            </a:r>
          </a:p>
        </c:rich>
      </c:tx>
      <c:layout>
        <c:manualLayout>
          <c:xMode val="edge"/>
          <c:yMode val="edge"/>
          <c:x val="0.50279840461752978"/>
          <c:y val="1.05857415895449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61CD-476A-B74E-A9ADF1D9A69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1CD-476A-B74E-A9ADF1D9A69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1CD-476A-B74E-A9ADF1D9A69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1CD-476A-B74E-A9ADF1D9A69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1CD-476A-B74E-A9ADF1D9A69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1CD-476A-B74E-A9ADF1D9A69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1CD-476A-B74E-A9ADF1D9A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5.6 Graf 5.10 5.11'!$J$33:$J$53</c:f>
              <c:strCache>
                <c:ptCount val="21"/>
                <c:pt idx="0">
                  <c:v>Valle d'Aosta</c:v>
                </c:pt>
                <c:pt idx="1">
                  <c:v>Prov. Bolzano</c:v>
                </c:pt>
                <c:pt idx="2">
                  <c:v>Liguria</c:v>
                </c:pt>
                <c:pt idx="3">
                  <c:v>Abruzzo</c:v>
                </c:pt>
                <c:pt idx="4">
                  <c:v>Marche</c:v>
                </c:pt>
                <c:pt idx="5">
                  <c:v>Molise</c:v>
                </c:pt>
                <c:pt idx="6">
                  <c:v>Umbria</c:v>
                </c:pt>
                <c:pt idx="7">
                  <c:v>Sicilia</c:v>
                </c:pt>
                <c:pt idx="8">
                  <c:v>Prov. Trento </c:v>
                </c:pt>
                <c:pt idx="9">
                  <c:v>Basilicata</c:v>
                </c:pt>
                <c:pt idx="10">
                  <c:v>Sardegna</c:v>
                </c:pt>
                <c:pt idx="11">
                  <c:v>Friuli-V. Giulia</c:v>
                </c:pt>
                <c:pt idx="12">
                  <c:v>Toscana</c:v>
                </c:pt>
                <c:pt idx="13">
                  <c:v>Lazio</c:v>
                </c:pt>
                <c:pt idx="14">
                  <c:v>Calabria</c:v>
                </c:pt>
                <c:pt idx="15">
                  <c:v>Campania</c:v>
                </c:pt>
                <c:pt idx="16">
                  <c:v>Puglia</c:v>
                </c:pt>
                <c:pt idx="17">
                  <c:v>Piemonte</c:v>
                </c:pt>
                <c:pt idx="18">
                  <c:v>Veneto</c:v>
                </c:pt>
                <c:pt idx="19">
                  <c:v>Emilia-Romagna</c:v>
                </c:pt>
                <c:pt idx="20">
                  <c:v>Lombardia</c:v>
                </c:pt>
              </c:strCache>
            </c:strRef>
          </c:cat>
          <c:val>
            <c:numRef>
              <c:f>'Tab 5.6 Graf 5.10 5.11'!$K$33:$K$53</c:f>
              <c:numCache>
                <c:formatCode>#,##0.0</c:formatCode>
                <c:ptCount val="21"/>
                <c:pt idx="0">
                  <c:v>3.1</c:v>
                </c:pt>
                <c:pt idx="1">
                  <c:v>14.4</c:v>
                </c:pt>
                <c:pt idx="2">
                  <c:v>22.5</c:v>
                </c:pt>
                <c:pt idx="3">
                  <c:v>30.7</c:v>
                </c:pt>
                <c:pt idx="4">
                  <c:v>36</c:v>
                </c:pt>
                <c:pt idx="5">
                  <c:v>46.1</c:v>
                </c:pt>
                <c:pt idx="6">
                  <c:v>48.5</c:v>
                </c:pt>
                <c:pt idx="7">
                  <c:v>74.099999999999994</c:v>
                </c:pt>
                <c:pt idx="8">
                  <c:v>80.900000000000006</c:v>
                </c:pt>
                <c:pt idx="9">
                  <c:v>82.6</c:v>
                </c:pt>
                <c:pt idx="10">
                  <c:v>112.5</c:v>
                </c:pt>
                <c:pt idx="11">
                  <c:v>140.5</c:v>
                </c:pt>
                <c:pt idx="12">
                  <c:v>161.5</c:v>
                </c:pt>
                <c:pt idx="13">
                  <c:v>168.5</c:v>
                </c:pt>
                <c:pt idx="14">
                  <c:v>200.8</c:v>
                </c:pt>
                <c:pt idx="15">
                  <c:v>239</c:v>
                </c:pt>
                <c:pt idx="16">
                  <c:v>332.4</c:v>
                </c:pt>
                <c:pt idx="17">
                  <c:v>346.6</c:v>
                </c:pt>
                <c:pt idx="18">
                  <c:v>372.4</c:v>
                </c:pt>
                <c:pt idx="19">
                  <c:v>647.6</c:v>
                </c:pt>
                <c:pt idx="20">
                  <c:v>945.5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CD-476A-B74E-A9ADF1D9A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MW per 10.000 abitanti</a:t>
            </a:r>
          </a:p>
        </c:rich>
      </c:tx>
      <c:layout>
        <c:manualLayout>
          <c:xMode val="edge"/>
          <c:yMode val="edge"/>
          <c:x val="0.32630586419753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B4-4401-9E3C-6DF077D55974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85B4-4401-9E3C-6DF077D5597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B4-4401-9E3C-6DF077D5597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5B4-4401-9E3C-6DF077D5597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5B4-4401-9E3C-6DF077D55974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7-85B4-4401-9E3C-6DF077D5597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5B4-4401-9E3C-6DF077D5597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5B4-4401-9E3C-6DF077D5597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5B4-4401-9E3C-6DF077D5597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5B4-4401-9E3C-6DF077D5597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5B4-4401-9E3C-6DF077D559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5.6 Graf 5.10 5.11'!$G$33:$G$54</c:f>
              <c:strCache>
                <c:ptCount val="22"/>
                <c:pt idx="0">
                  <c:v>Liguria</c:v>
                </c:pt>
                <c:pt idx="1">
                  <c:v>Sicilia</c:v>
                </c:pt>
                <c:pt idx="2">
                  <c:v>Abruzzo</c:v>
                </c:pt>
                <c:pt idx="3">
                  <c:v>Marche</c:v>
                </c:pt>
                <c:pt idx="4">
                  <c:v>Valle d'Aosta</c:v>
                </c:pt>
                <c:pt idx="5">
                  <c:v>Prov. Bolzano</c:v>
                </c:pt>
                <c:pt idx="6">
                  <c:v>Lazio</c:v>
                </c:pt>
                <c:pt idx="7">
                  <c:v>Campania</c:v>
                </c:pt>
                <c:pt idx="8">
                  <c:v>Toscana</c:v>
                </c:pt>
                <c:pt idx="9">
                  <c:v>Umbria</c:v>
                </c:pt>
                <c:pt idx="10">
                  <c:v>Italia</c:v>
                </c:pt>
                <c:pt idx="11">
                  <c:v>Sardegna</c:v>
                </c:pt>
                <c:pt idx="12">
                  <c:v>Veneto</c:v>
                </c:pt>
                <c:pt idx="13">
                  <c:v>Piemonte</c:v>
                </c:pt>
                <c:pt idx="14">
                  <c:v>Puglia</c:v>
                </c:pt>
                <c:pt idx="15">
                  <c:v>Lombardia</c:v>
                </c:pt>
                <c:pt idx="16">
                  <c:v>Calabria</c:v>
                </c:pt>
                <c:pt idx="17">
                  <c:v>Friuli-V. Giulia</c:v>
                </c:pt>
                <c:pt idx="18">
                  <c:v>Emilia-Romagna</c:v>
                </c:pt>
                <c:pt idx="19">
                  <c:v>Prov. Trento </c:v>
                </c:pt>
                <c:pt idx="20">
                  <c:v>Basilicata</c:v>
                </c:pt>
                <c:pt idx="21">
                  <c:v>Molise</c:v>
                </c:pt>
              </c:strCache>
            </c:strRef>
          </c:cat>
          <c:val>
            <c:numRef>
              <c:f>'Tab 5.6 Graf 5.10 5.11'!$H$33:$H$54</c:f>
              <c:numCache>
                <c:formatCode>#,##0.0</c:formatCode>
                <c:ptCount val="22"/>
                <c:pt idx="0">
                  <c:v>0.14908294113476633</c:v>
                </c:pt>
                <c:pt idx="1">
                  <c:v>0.15331048227836341</c:v>
                </c:pt>
                <c:pt idx="2">
                  <c:v>0.24060503938242095</c:v>
                </c:pt>
                <c:pt idx="3">
                  <c:v>0.24207376525569041</c:v>
                </c:pt>
                <c:pt idx="4">
                  <c:v>0.25129701686121919</c:v>
                </c:pt>
                <c:pt idx="5">
                  <c:v>0.2661944180509393</c:v>
                </c:pt>
                <c:pt idx="6">
                  <c:v>0.29484423300428603</c:v>
                </c:pt>
                <c:pt idx="7">
                  <c:v>0.4249327041721635</c:v>
                </c:pt>
                <c:pt idx="8">
                  <c:v>0.44087245246016388</c:v>
                </c:pt>
                <c:pt idx="9">
                  <c:v>0.56473360875255585</c:v>
                </c:pt>
                <c:pt idx="10">
                  <c:v>0.69557695219829507</c:v>
                </c:pt>
                <c:pt idx="11">
                  <c:v>0.70870025632900824</c:v>
                </c:pt>
                <c:pt idx="12">
                  <c:v>0.76819222133177378</c:v>
                </c:pt>
                <c:pt idx="13">
                  <c:v>0.81431273274049376</c:v>
                </c:pt>
                <c:pt idx="14">
                  <c:v>0.8473234749133367</c:v>
                </c:pt>
                <c:pt idx="15">
                  <c:v>0.95091986285030161</c:v>
                </c:pt>
                <c:pt idx="16">
                  <c:v>1.0822149188284917</c:v>
                </c:pt>
                <c:pt idx="17">
                  <c:v>1.1760796285429922</c:v>
                </c:pt>
                <c:pt idx="18">
                  <c:v>1.4633817858229128</c:v>
                </c:pt>
                <c:pt idx="19">
                  <c:v>1.5189179446355348</c:v>
                </c:pt>
                <c:pt idx="20">
                  <c:v>1.5263282381811194</c:v>
                </c:pt>
                <c:pt idx="21">
                  <c:v>1.5779565291802156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B4-4401-9E3C-6DF077D55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GWh</a:t>
            </a:r>
          </a:p>
        </c:rich>
      </c:tx>
      <c:layout>
        <c:manualLayout>
          <c:xMode val="edge"/>
          <c:yMode val="edge"/>
          <c:x val="0.40622425002851603"/>
          <c:y val="1.058572285153470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22B-48AA-A22F-E145E766B318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422B-48AA-A22F-E145E766B31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22B-48AA-A22F-E145E766B31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22B-48AA-A22F-E145E766B31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22B-48AA-A22F-E145E766B31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22B-48AA-A22F-E145E766B31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22B-48AA-A22F-E145E766B31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22B-48AA-A22F-E145E766B31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22B-48AA-A22F-E145E766B3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5.6 Graf 5.10 5.11'!$G$59:$G$79</c:f>
              <c:strCache>
                <c:ptCount val="21"/>
                <c:pt idx="0">
                  <c:v>Valle d'Aosta</c:v>
                </c:pt>
                <c:pt idx="1">
                  <c:v>Liguria</c:v>
                </c:pt>
                <c:pt idx="2">
                  <c:v>Prov. Trento </c:v>
                </c:pt>
                <c:pt idx="3">
                  <c:v>Abruzzo</c:v>
                </c:pt>
                <c:pt idx="4">
                  <c:v>Marche</c:v>
                </c:pt>
                <c:pt idx="5">
                  <c:v>Molise</c:v>
                </c:pt>
                <c:pt idx="6">
                  <c:v>Umbria</c:v>
                </c:pt>
                <c:pt idx="7">
                  <c:v>Sicilia</c:v>
                </c:pt>
                <c:pt idx="8">
                  <c:v>Basilicata</c:v>
                </c:pt>
                <c:pt idx="9">
                  <c:v>Prov. Bolzano </c:v>
                </c:pt>
                <c:pt idx="10">
                  <c:v>Toscana</c:v>
                </c:pt>
                <c:pt idx="11">
                  <c:v>Sardegna</c:v>
                </c:pt>
                <c:pt idx="12">
                  <c:v>Lazio</c:v>
                </c:pt>
                <c:pt idx="13">
                  <c:v>Friuli-V. Giulia</c:v>
                </c:pt>
                <c:pt idx="14">
                  <c:v>Campania</c:v>
                </c:pt>
                <c:pt idx="15">
                  <c:v>Calabria</c:v>
                </c:pt>
                <c:pt idx="16">
                  <c:v>Puglia</c:v>
                </c:pt>
                <c:pt idx="17">
                  <c:v>Piemonte</c:v>
                </c:pt>
                <c:pt idx="18">
                  <c:v>Veneto</c:v>
                </c:pt>
                <c:pt idx="19">
                  <c:v>Emilia-Romagna</c:v>
                </c:pt>
                <c:pt idx="20">
                  <c:v>Lombardia</c:v>
                </c:pt>
              </c:strCache>
            </c:strRef>
          </c:cat>
          <c:val>
            <c:numRef>
              <c:f>'Tab 5.6 Graf 5.10 5.11'!$H$59:$H$79</c:f>
              <c:numCache>
                <c:formatCode>#,##0.0</c:formatCode>
                <c:ptCount val="21"/>
                <c:pt idx="0">
                  <c:v>10.600000000000001</c:v>
                </c:pt>
                <c:pt idx="1">
                  <c:v>26.7</c:v>
                </c:pt>
                <c:pt idx="2">
                  <c:v>62.300000000000004</c:v>
                </c:pt>
                <c:pt idx="3">
                  <c:v>114.5</c:v>
                </c:pt>
                <c:pt idx="4">
                  <c:v>143.30000000000001</c:v>
                </c:pt>
                <c:pt idx="5">
                  <c:v>160.9</c:v>
                </c:pt>
                <c:pt idx="6">
                  <c:v>216.5</c:v>
                </c:pt>
                <c:pt idx="7">
                  <c:v>244.60000000000002</c:v>
                </c:pt>
                <c:pt idx="8">
                  <c:v>255.2</c:v>
                </c:pt>
                <c:pt idx="9">
                  <c:v>289.89999999999998</c:v>
                </c:pt>
                <c:pt idx="10">
                  <c:v>518.40000000000009</c:v>
                </c:pt>
                <c:pt idx="11">
                  <c:v>561.6</c:v>
                </c:pt>
                <c:pt idx="12">
                  <c:v>635.9</c:v>
                </c:pt>
                <c:pt idx="13">
                  <c:v>836.3</c:v>
                </c:pt>
                <c:pt idx="14">
                  <c:v>1135</c:v>
                </c:pt>
                <c:pt idx="15">
                  <c:v>1343.6</c:v>
                </c:pt>
                <c:pt idx="16">
                  <c:v>1450.9</c:v>
                </c:pt>
                <c:pt idx="17">
                  <c:v>1861.5</c:v>
                </c:pt>
                <c:pt idx="18">
                  <c:v>2011.3999999999999</c:v>
                </c:pt>
                <c:pt idx="19">
                  <c:v>2960.3</c:v>
                </c:pt>
                <c:pt idx="20">
                  <c:v>4231.3999999999996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2B-48AA-A22F-E145E766B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 b="1">
                <a:solidFill>
                  <a:sysClr val="windowText" lastClr="000000"/>
                </a:solidFill>
              </a:rPr>
              <a:t>Elettrico</a:t>
            </a:r>
          </a:p>
        </c:rich>
      </c:tx>
      <c:layout>
        <c:manualLayout>
          <c:xMode val="edge"/>
          <c:yMode val="edge"/>
          <c:x val="6.9977267686848504E-2"/>
          <c:y val="7.05555555555555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8967132891403189E-2"/>
          <c:y val="0.13132944444444447"/>
          <c:w val="0.85072854291417177"/>
          <c:h val="0.85243000000000013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F4-4F72-B5E6-0049FD51A12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F4-4F72-B5E6-0049FD51A12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F4-4F72-B5E6-0049FD51A1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F4-4F72-B5E6-0049FD51A12B}"/>
              </c:ext>
            </c:extLst>
          </c:dPt>
          <c:dPt>
            <c:idx val="4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F4-4F72-B5E6-0049FD51A12B}"/>
              </c:ext>
            </c:extLst>
          </c:dPt>
          <c:dPt>
            <c:idx val="5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F4-4F72-B5E6-0049FD51A12B}"/>
              </c:ext>
            </c:extLst>
          </c:dPt>
          <c:dLbls>
            <c:dLbl>
              <c:idx val="0"/>
              <c:layout>
                <c:manualLayout>
                  <c:x val="-0.19363362577508894"/>
                  <c:y val="-0.1152112412824104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34205483948228"/>
                      <c:h val="0.215457542043005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FF4-4F72-B5E6-0049FD51A12B}"/>
                </c:ext>
              </c:extLst>
            </c:dLbl>
            <c:dLbl>
              <c:idx val="3"/>
              <c:layout>
                <c:manualLayout>
                  <c:x val="-4.9288559288204456E-2"/>
                  <c:y val="1.2362317986074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685502399560006"/>
                      <c:h val="0.201329178630349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FF4-4F72-B5E6-0049FD51A12B}"/>
                </c:ext>
              </c:extLst>
            </c:dLbl>
            <c:dLbl>
              <c:idx val="4"/>
              <c:layout>
                <c:manualLayout>
                  <c:x val="-3.5206113777288835E-2"/>
                  <c:y val="0.17784438998287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430847430563565"/>
                      <c:h val="0.201329178630349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FF4-4F72-B5E6-0049FD51A12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5.1 5.2 5.3'!$I$6:$I$10</c:f>
              <c:strCache>
                <c:ptCount val="5"/>
                <c:pt idx="0">
                  <c:v>Idraulica</c:v>
                </c:pt>
                <c:pt idx="1">
                  <c:v>Eolica</c:v>
                </c:pt>
                <c:pt idx="2">
                  <c:v>Solare</c:v>
                </c:pt>
                <c:pt idx="3">
                  <c:v>Geotermica</c:v>
                </c:pt>
                <c:pt idx="4">
                  <c:v>Bioenergie</c:v>
                </c:pt>
              </c:strCache>
            </c:strRef>
          </c:cat>
          <c:val>
            <c:numRef>
              <c:f>'Graf 5.1 5.2 5.3'!$J$6:$J$10</c:f>
              <c:numCache>
                <c:formatCode>0.00</c:formatCode>
                <c:ptCount val="5"/>
                <c:pt idx="0">
                  <c:v>40.815126873714121</c:v>
                </c:pt>
                <c:pt idx="1">
                  <c:v>17.145096502400314</c:v>
                </c:pt>
                <c:pt idx="2">
                  <c:v>21.093367296953073</c:v>
                </c:pt>
                <c:pt idx="3">
                  <c:v>4.9769765846967768</c:v>
                </c:pt>
                <c:pt idx="4">
                  <c:v>15.969432742235719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F4-4F72-B5E6-0049FD51A1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GWh per 10.000 abitanti</a:t>
            </a:r>
          </a:p>
        </c:rich>
      </c:tx>
      <c:layout>
        <c:manualLayout>
          <c:xMode val="edge"/>
          <c:yMode val="edge"/>
          <c:x val="0.3146503086419753"/>
          <c:y val="6.666049382716049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361-4F40-905B-14A9A6F1937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361-4F40-905B-14A9A6F1937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361-4F40-905B-14A9A6F1937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361-4F40-905B-14A9A6F1937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361-4F40-905B-14A9A6F1937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61-4F40-905B-14A9A6F193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B361-4F40-905B-14A9A6F1937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61-4F40-905B-14A9A6F1937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361-4F40-905B-14A9A6F1937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361-4F40-905B-14A9A6F1937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361-4F40-905B-14A9A6F1937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361-4F40-905B-14A9A6F193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5.6 Graf 5.10 5.11'!$J$59:$J$80</c:f>
              <c:strCache>
                <c:ptCount val="22"/>
                <c:pt idx="0">
                  <c:v>Liguria</c:v>
                </c:pt>
                <c:pt idx="1">
                  <c:v>Sicilia</c:v>
                </c:pt>
                <c:pt idx="2">
                  <c:v>Valle d'Aosta</c:v>
                </c:pt>
                <c:pt idx="3">
                  <c:v>Abruzzo</c:v>
                </c:pt>
                <c:pt idx="4">
                  <c:v>Marche</c:v>
                </c:pt>
                <c:pt idx="5">
                  <c:v>Lazio</c:v>
                </c:pt>
                <c:pt idx="6">
                  <c:v>Prov. Trento </c:v>
                </c:pt>
                <c:pt idx="7">
                  <c:v>Toscana</c:v>
                </c:pt>
                <c:pt idx="8">
                  <c:v>Campania</c:v>
                </c:pt>
                <c:pt idx="9">
                  <c:v>Umbria</c:v>
                </c:pt>
                <c:pt idx="10">
                  <c:v>Italia</c:v>
                </c:pt>
                <c:pt idx="11">
                  <c:v>Sardegna</c:v>
                </c:pt>
                <c:pt idx="12">
                  <c:v>Puglia</c:v>
                </c:pt>
                <c:pt idx="13">
                  <c:v>Veneto</c:v>
                </c:pt>
                <c:pt idx="14">
                  <c:v>Lombardia</c:v>
                </c:pt>
                <c:pt idx="15">
                  <c:v>Piemonte</c:v>
                </c:pt>
                <c:pt idx="16">
                  <c:v>Basilicata</c:v>
                </c:pt>
                <c:pt idx="17">
                  <c:v>Prov. Bolzano </c:v>
                </c:pt>
                <c:pt idx="18">
                  <c:v>Molise</c:v>
                </c:pt>
                <c:pt idx="19">
                  <c:v>Emilia-Romagna</c:v>
                </c:pt>
                <c:pt idx="20">
                  <c:v>Friuli-V. Giulia</c:v>
                </c:pt>
                <c:pt idx="21">
                  <c:v>Calabria</c:v>
                </c:pt>
              </c:strCache>
            </c:strRef>
          </c:cat>
          <c:val>
            <c:numRef>
              <c:f>'Tab 5.6 Graf 5.10 5.11'!$K$59:$K$80</c:f>
              <c:numCache>
                <c:formatCode>#,##0.0</c:formatCode>
                <c:ptCount val="22"/>
                <c:pt idx="0">
                  <c:v>0.17691175681325605</c:v>
                </c:pt>
                <c:pt idx="1">
                  <c:v>0.50606941923465176</c:v>
                </c:pt>
                <c:pt idx="2">
                  <c:v>0.85927367055771742</c:v>
                </c:pt>
                <c:pt idx="3">
                  <c:v>0.89737058662173286</c:v>
                </c:pt>
                <c:pt idx="4">
                  <c:v>0.96358807114278999</c:v>
                </c:pt>
                <c:pt idx="5">
                  <c:v>1.1127088888274508</c:v>
                </c:pt>
                <c:pt idx="6">
                  <c:v>1.1696982441383661</c:v>
                </c:pt>
                <c:pt idx="7">
                  <c:v>1.4151596244913247</c:v>
                </c:pt>
                <c:pt idx="8">
                  <c:v>2.017985854541446</c:v>
                </c:pt>
                <c:pt idx="9">
                  <c:v>2.5209242535036771</c:v>
                </c:pt>
                <c:pt idx="10">
                  <c:v>3.2306889771025924</c:v>
                </c:pt>
                <c:pt idx="11">
                  <c:v>3.5378316795944094</c:v>
                </c:pt>
                <c:pt idx="12">
                  <c:v>3.6985006911906146</c:v>
                </c:pt>
                <c:pt idx="13">
                  <c:v>4.1491456336915409</c:v>
                </c:pt>
                <c:pt idx="14">
                  <c:v>4.2556555342831999</c:v>
                </c:pt>
                <c:pt idx="15">
                  <c:v>4.3734655279758483</c:v>
                </c:pt>
                <c:pt idx="16">
                  <c:v>4.7157259852762907</c:v>
                </c:pt>
                <c:pt idx="17">
                  <c:v>5.3590112356227282</c:v>
                </c:pt>
                <c:pt idx="18">
                  <c:v>5.5074448057504712</c:v>
                </c:pt>
                <c:pt idx="19">
                  <c:v>6.6893902108887717</c:v>
                </c:pt>
                <c:pt idx="20">
                  <c:v>7.0003942587224506</c:v>
                </c:pt>
                <c:pt idx="21">
                  <c:v>7.241354407061559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61-4F40-905B-14A9A6F1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 b="1">
                <a:solidFill>
                  <a:sysClr val="windowText" lastClr="000000"/>
                </a:solidFill>
              </a:rPr>
              <a:t>Termico</a:t>
            </a:r>
            <a:endParaRPr lang="it-IT" sz="1000" b="1"/>
          </a:p>
        </c:rich>
      </c:tx>
      <c:layout>
        <c:manualLayout>
          <c:xMode val="edge"/>
          <c:yMode val="edge"/>
          <c:x val="0.1654945664227101"/>
          <c:y val="2.1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7132956309603017E-2"/>
          <c:y val="0.13838500000000001"/>
          <c:w val="0.84368707030383672"/>
          <c:h val="0.84537444444444443"/>
        </c:manualLayout>
      </c:layout>
      <c:pieChart>
        <c:varyColors val="1"/>
        <c:ser>
          <c:idx val="0"/>
          <c:order val="0"/>
          <c:spPr>
            <a:solidFill>
              <a:srgbClr val="FF99FF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89-493A-A4D9-9B44A68F6C8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89-493A-A4D9-9B44A68F6C8D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89-493A-A4D9-9B44A68F6C8D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89-493A-A4D9-9B44A68F6C8D}"/>
              </c:ext>
            </c:extLst>
          </c:dPt>
          <c:dPt>
            <c:idx val="4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89-493A-A4D9-9B44A68F6C8D}"/>
              </c:ext>
            </c:extLst>
          </c:dPt>
          <c:dPt>
            <c:idx val="5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89-493A-A4D9-9B44A68F6C8D}"/>
              </c:ext>
            </c:extLst>
          </c:dPt>
          <c:dPt>
            <c:idx val="6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89-493A-A4D9-9B44A68F6C8D}"/>
              </c:ext>
            </c:extLst>
          </c:dPt>
          <c:dLbls>
            <c:dLbl>
              <c:idx val="0"/>
              <c:layout>
                <c:manualLayout>
                  <c:x val="-0.14712641540804006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627855400310486"/>
                      <c:h val="0.169756666666666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89-493A-A4D9-9B44A68F6C8D}"/>
                </c:ext>
              </c:extLst>
            </c:dLbl>
            <c:dLbl>
              <c:idx val="1"/>
              <c:layout>
                <c:manualLayout>
                  <c:x val="-3.4728906701202329E-3"/>
                  <c:y val="-6.2944444444444441E-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653371602583178"/>
                      <c:h val="0.173813888888888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789-493A-A4D9-9B44A68F6C8D}"/>
                </c:ext>
              </c:extLst>
            </c:dLbl>
            <c:dLbl>
              <c:idx val="2"/>
              <c:layout>
                <c:manualLayout>
                  <c:x val="-0.12655487057876408"/>
                  <c:y val="5.566111111111111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88322336757731"/>
                      <c:h val="0.259821111111111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789-493A-A4D9-9B44A68F6C8D}"/>
                </c:ext>
              </c:extLst>
            </c:dLbl>
            <c:dLbl>
              <c:idx val="3"/>
              <c:layout>
                <c:manualLayout>
                  <c:x val="-5.0418607229984471E-3"/>
                  <c:y val="-7.349722222222221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D0132E-114D-4B76-84BF-F16C13E1F22B}" type="CATEGORYNAME">
                      <a:rPr lang="en-US" sz="700"/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sz="700" baseline="0"/>
                      <a:t>
</a:t>
                    </a:r>
                    <a:fld id="{8076E09E-CBFC-4369-8076-2BC2E7D423F2}" type="PERCENTAGE">
                      <a:rPr lang="en-US" sz="700" baseline="0"/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[PERCENTUALE]</a:t>
                    </a:fld>
                    <a:endParaRPr lang="en-US" sz="700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332002661343977"/>
                      <c:h val="0.143668888888888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789-493A-A4D9-9B44A68F6C8D}"/>
                </c:ext>
              </c:extLst>
            </c:dLbl>
            <c:dLbl>
              <c:idx val="4"/>
              <c:layout>
                <c:manualLayout>
                  <c:x val="0.17175094255932577"/>
                  <c:y val="-5.68355555555556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173042803282321"/>
                      <c:h val="0.296756666666666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789-493A-A4D9-9B44A68F6C8D}"/>
                </c:ext>
              </c:extLst>
            </c:dLbl>
            <c:dLbl>
              <c:idx val="5"/>
              <c:layout>
                <c:manualLayout>
                  <c:x val="-0.10323186959414497"/>
                  <c:y val="0.173869722222222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89432246617878"/>
                      <c:h val="0.189618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789-493A-A4D9-9B44A68F6C8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5.1 5.2 5.3'!$I$15:$I$19</c:f>
              <c:strCache>
                <c:ptCount val="5"/>
                <c:pt idx="0">
                  <c:v>Solare</c:v>
                </c:pt>
                <c:pt idx="1">
                  <c:v>Geotermica</c:v>
                </c:pt>
                <c:pt idx="2">
                  <c:v>Pompe di calore</c:v>
                </c:pt>
                <c:pt idx="3">
                  <c:v>Rifiuti</c:v>
                </c:pt>
                <c:pt idx="4">
                  <c:v>Bioenergie</c:v>
                </c:pt>
              </c:strCache>
            </c:strRef>
          </c:cat>
          <c:val>
            <c:numRef>
              <c:f>'Graf 5.1 5.2 5.3'!$J$15:$J$19</c:f>
              <c:numCache>
                <c:formatCode>0.0</c:formatCode>
                <c:ptCount val="5"/>
                <c:pt idx="0">
                  <c:v>2.2118826055833929</c:v>
                </c:pt>
                <c:pt idx="1">
                  <c:v>1.2616320687186828</c:v>
                </c:pt>
                <c:pt idx="2">
                  <c:v>24.89262705798139</c:v>
                </c:pt>
                <c:pt idx="3">
                  <c:v>3.2122405153901217</c:v>
                </c:pt>
                <c:pt idx="4">
                  <c:v>68.424302075876881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789-493A-A4D9-9B44A68F6C8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32956309603017E-2"/>
          <c:y val="0.13838500000000001"/>
          <c:w val="0.84368707030383672"/>
          <c:h val="0.84537444444444443"/>
        </c:manualLayout>
      </c:layout>
      <c:pieChart>
        <c:varyColors val="1"/>
        <c:ser>
          <c:idx val="0"/>
          <c:order val="0"/>
          <c:spPr>
            <a:solidFill>
              <a:srgbClr val="FF99FF"/>
            </a:solidFill>
          </c:spPr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AF-4324-98BE-2BE3A4556FA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AF-4324-98BE-2BE3A4556FAB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AF-4324-98BE-2BE3A4556FAB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AF-4324-98BE-2BE3A4556FAB}"/>
              </c:ext>
            </c:extLst>
          </c:dPt>
          <c:dPt>
            <c:idx val="4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AF-4324-98BE-2BE3A4556FAB}"/>
              </c:ext>
            </c:extLst>
          </c:dPt>
          <c:dPt>
            <c:idx val="5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AF-4324-98BE-2BE3A4556FAB}"/>
              </c:ext>
            </c:extLst>
          </c:dPt>
          <c:dPt>
            <c:idx val="6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AF-4324-98BE-2BE3A4556FAB}"/>
              </c:ext>
            </c:extLst>
          </c:dPt>
          <c:dLbls>
            <c:dLbl>
              <c:idx val="0"/>
              <c:layout>
                <c:manualLayout>
                  <c:x val="-0.13657294866477598"/>
                  <c:y val="-0.2255672233199626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7660471246391362"/>
                      <c:h val="0.169756466322284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AF-4324-98BE-2BE3A4556FAB}"/>
                </c:ext>
              </c:extLst>
            </c:dLbl>
            <c:dLbl>
              <c:idx val="1"/>
              <c:layout>
                <c:manualLayout>
                  <c:x val="3.5179583429199357E-2"/>
                  <c:y val="7.690923611138095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689232888080785"/>
                      <c:h val="0.17381378834543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BAF-4324-98BE-2BE3A4556FAB}"/>
                </c:ext>
              </c:extLst>
            </c:dLbl>
            <c:dLbl>
              <c:idx val="2"/>
              <c:layout>
                <c:manualLayout>
                  <c:x val="0.16191470230903088"/>
                  <c:y val="8.385696469019765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5072455337629076"/>
                      <c:h val="0.25982124471535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AF-4324-98BE-2BE3A4556FAB}"/>
                </c:ext>
              </c:extLst>
            </c:dLbl>
            <c:dLbl>
              <c:idx val="3"/>
              <c:layout>
                <c:manualLayout>
                  <c:x val="-5.0418607229984471E-3"/>
                  <c:y val="-7.349722222222221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D0132E-114D-4B76-84BF-F16C13E1F22B}" type="CATEGORYNAME">
                      <a:rPr lang="en-US" sz="800"/>
                      <a:pPr>
                        <a:defRPr sz="80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sz="800" baseline="0"/>
                      <a:t>
</a:t>
                    </a:r>
                    <a:fld id="{8076E09E-CBFC-4369-8076-2BC2E7D423F2}" type="PERCENTAGE">
                      <a:rPr lang="en-US" sz="800" baseline="0"/>
                      <a:pPr>
                        <a:defRPr sz="800">
                          <a:solidFill>
                            <a:sysClr val="windowText" lastClr="000000"/>
                          </a:solidFill>
                        </a:defRPr>
                      </a:pPr>
                      <a:t>[PERCENTUALE]</a:t>
                    </a:fld>
                    <a:endParaRPr lang="en-US" sz="800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332002661343977"/>
                      <c:h val="0.143668888888888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BAF-4324-98BE-2BE3A4556FAB}"/>
                </c:ext>
              </c:extLst>
            </c:dLbl>
            <c:dLbl>
              <c:idx val="4"/>
              <c:layout>
                <c:manualLayout>
                  <c:x val="0.17175094255932577"/>
                  <c:y val="-5.68355555555556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173042803282321"/>
                      <c:h val="0.296756666666666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BAF-4324-98BE-2BE3A4556FAB}"/>
                </c:ext>
              </c:extLst>
            </c:dLbl>
            <c:dLbl>
              <c:idx val="5"/>
              <c:layout>
                <c:manualLayout>
                  <c:x val="-0.10323186959414497"/>
                  <c:y val="0.173869722222222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89432246617878"/>
                      <c:h val="0.189618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BAF-4324-98BE-2BE3A4556FA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5.1 5.2 5.3'!$E$38:$E$40</c:f>
              <c:strCache>
                <c:ptCount val="3"/>
                <c:pt idx="0">
                  <c:v>Biomasse solide </c:v>
                </c:pt>
                <c:pt idx="1">
                  <c:v>Biogas</c:v>
                </c:pt>
                <c:pt idx="2">
                  <c:v>Altri biocombustibili</c:v>
                </c:pt>
              </c:strCache>
            </c:strRef>
          </c:cat>
          <c:val>
            <c:numRef>
              <c:f>'Graf 5.1 5.2 5.3'!$G$38:$G$40</c:f>
              <c:numCache>
                <c:formatCode>#,##0</c:formatCode>
                <c:ptCount val="3"/>
                <c:pt idx="0">
                  <c:v>7872</c:v>
                </c:pt>
                <c:pt idx="1">
                  <c:v>1025.0999999999999</c:v>
                </c:pt>
                <c:pt idx="2">
                  <c:v>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AF-4324-98BE-2BE3A4556F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MW per 10.000 abitanti</a:t>
            </a:r>
          </a:p>
        </c:rich>
      </c:tx>
      <c:layout>
        <c:manualLayout>
          <c:xMode val="edge"/>
          <c:yMode val="edge"/>
          <c:x val="0.32630586419753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18F-4536-84D0-171547AE253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8F-4536-84D0-171547AE253D}"/>
              </c:ext>
            </c:extLst>
          </c:dPt>
          <c:dPt>
            <c:idx val="1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F18F-4536-84D0-171547AE253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18F-4536-84D0-171547AE253D}"/>
              </c:ext>
            </c:extLst>
          </c:dPt>
          <c:dPt>
            <c:idx val="18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7-F18F-4536-84D0-171547AE253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18F-4536-84D0-171547AE25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5.3 Graf 5.4 5.5'!$H$32:$H$53</c:f>
              <c:strCache>
                <c:ptCount val="22"/>
                <c:pt idx="0">
                  <c:v>Puglia</c:v>
                </c:pt>
                <c:pt idx="1">
                  <c:v>Sicilia</c:v>
                </c:pt>
                <c:pt idx="2">
                  <c:v>Liguria</c:v>
                </c:pt>
                <c:pt idx="3">
                  <c:v>Campania</c:v>
                </c:pt>
                <c:pt idx="4">
                  <c:v>Lazio</c:v>
                </c:pt>
                <c:pt idx="5">
                  <c:v>Emilia-Romagna</c:v>
                </c:pt>
                <c:pt idx="6">
                  <c:v>Toscana</c:v>
                </c:pt>
                <c:pt idx="7">
                  <c:v>Marche</c:v>
                </c:pt>
                <c:pt idx="8">
                  <c:v>Veneto</c:v>
                </c:pt>
                <c:pt idx="9">
                  <c:v>Basilicata</c:v>
                </c:pt>
                <c:pt idx="10">
                  <c:v>Sardegna</c:v>
                </c:pt>
                <c:pt idx="11">
                  <c:v>Molise</c:v>
                </c:pt>
                <c:pt idx="12">
                  <c:v>Italia</c:v>
                </c:pt>
                <c:pt idx="13">
                  <c:v>Calabria</c:v>
                </c:pt>
                <c:pt idx="14">
                  <c:v>Friuli-V. Giulia</c:v>
                </c:pt>
                <c:pt idx="15">
                  <c:v>Lombardia</c:v>
                </c:pt>
                <c:pt idx="16">
                  <c:v>Umbria</c:v>
                </c:pt>
                <c:pt idx="17">
                  <c:v>Piemonte</c:v>
                </c:pt>
                <c:pt idx="18">
                  <c:v>Abruzzo</c:v>
                </c:pt>
                <c:pt idx="19">
                  <c:v>Prov. Trento </c:v>
                </c:pt>
                <c:pt idx="20">
                  <c:v>Prov. Bolzano</c:v>
                </c:pt>
                <c:pt idx="21">
                  <c:v>Valle d'Aosta</c:v>
                </c:pt>
              </c:strCache>
            </c:strRef>
          </c:cat>
          <c:val>
            <c:numRef>
              <c:f>'Tab 5.3 Graf 5.4 5.5'!$I$32:$I$53</c:f>
              <c:numCache>
                <c:formatCode>#,##0.0</c:formatCode>
                <c:ptCount val="22"/>
                <c:pt idx="0">
                  <c:v>1.045134250043526E-2</c:v>
                </c:pt>
                <c:pt idx="1">
                  <c:v>0.31365545362213082</c:v>
                </c:pt>
                <c:pt idx="2">
                  <c:v>0.60825839982984664</c:v>
                </c:pt>
                <c:pt idx="3">
                  <c:v>0.61108523189946695</c:v>
                </c:pt>
                <c:pt idx="4">
                  <c:v>0.73457334727121226</c:v>
                </c:pt>
                <c:pt idx="5">
                  <c:v>0.80626099626561964</c:v>
                </c:pt>
                <c:pt idx="6">
                  <c:v>1.0275194495727904</c:v>
                </c:pt>
                <c:pt idx="7">
                  <c:v>1.6938439296641228</c:v>
                </c:pt>
                <c:pt idx="8">
                  <c:v>2.449798823989298</c:v>
                </c:pt>
                <c:pt idx="9">
                  <c:v>2.4909085533512698</c:v>
                </c:pt>
                <c:pt idx="10">
                  <c:v>2.9381137737942171</c:v>
                </c:pt>
                <c:pt idx="11">
                  <c:v>3.0258428889269209</c:v>
                </c:pt>
                <c:pt idx="12">
                  <c:v>3.2478835851513326</c:v>
                </c:pt>
                <c:pt idx="13">
                  <c:v>4.2507116856575271</c:v>
                </c:pt>
                <c:pt idx="14">
                  <c:v>4.3803734492280979</c:v>
                </c:pt>
                <c:pt idx="15">
                  <c:v>5.2200522095736854</c:v>
                </c:pt>
                <c:pt idx="16">
                  <c:v>6.2959064381960195</c:v>
                </c:pt>
                <c:pt idx="17">
                  <c:v>6.576761779458927</c:v>
                </c:pt>
                <c:pt idx="18">
                  <c:v>8.0175555468474471</c:v>
                </c:pt>
                <c:pt idx="19">
                  <c:v>30.832720008411314</c:v>
                </c:pt>
                <c:pt idx="20">
                  <c:v>32.664273381667336</c:v>
                </c:pt>
                <c:pt idx="21">
                  <c:v>83.057717250324245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8F-4536-84D0-171547AE2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MW</a:t>
            </a:r>
          </a:p>
        </c:rich>
      </c:tx>
      <c:layout>
        <c:manualLayout>
          <c:xMode val="edge"/>
          <c:yMode val="edge"/>
          <c:x val="0.50279840461752978"/>
          <c:y val="1.05857415895449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15C-4B6F-BADE-A997803D5E6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15C-4B6F-BADE-A997803D5E6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15C-4B6F-BADE-A997803D5E6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15C-4B6F-BADE-A997803D5E62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E15C-4B6F-BADE-A997803D5E6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15C-4B6F-BADE-A997803D5E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5.3 Graf 5.4 5.5'!$K$32:$K$52</c:f>
              <c:strCache>
                <c:ptCount val="21"/>
                <c:pt idx="0">
                  <c:v>Puglia</c:v>
                </c:pt>
                <c:pt idx="1">
                  <c:v>Molise</c:v>
                </c:pt>
                <c:pt idx="2">
                  <c:v>Liguria</c:v>
                </c:pt>
                <c:pt idx="3">
                  <c:v>Basilicata</c:v>
                </c:pt>
                <c:pt idx="4">
                  <c:v>Sicilia</c:v>
                </c:pt>
                <c:pt idx="5">
                  <c:v>Marche</c:v>
                </c:pt>
                <c:pt idx="6">
                  <c:v>Campania</c:v>
                </c:pt>
                <c:pt idx="7">
                  <c:v>Emilia-Romagna</c:v>
                </c:pt>
                <c:pt idx="8">
                  <c:v>Toscana</c:v>
                </c:pt>
                <c:pt idx="9">
                  <c:v>Lazio</c:v>
                </c:pt>
                <c:pt idx="10">
                  <c:v>Sardegna</c:v>
                </c:pt>
                <c:pt idx="11">
                  <c:v>Friuli-V. Giulia</c:v>
                </c:pt>
                <c:pt idx="12">
                  <c:v>Umbria</c:v>
                </c:pt>
                <c:pt idx="13">
                  <c:v>Calabria</c:v>
                </c:pt>
                <c:pt idx="14">
                  <c:v>Abruzzo</c:v>
                </c:pt>
                <c:pt idx="15">
                  <c:v>Valle d'Aosta</c:v>
                </c:pt>
                <c:pt idx="16">
                  <c:v>Veneto</c:v>
                </c:pt>
                <c:pt idx="17">
                  <c:v>Prov. Trento </c:v>
                </c:pt>
                <c:pt idx="18">
                  <c:v>Prov. Bolzano</c:v>
                </c:pt>
                <c:pt idx="19">
                  <c:v>Piemonte</c:v>
                </c:pt>
                <c:pt idx="20">
                  <c:v>Lombardia</c:v>
                </c:pt>
              </c:strCache>
            </c:strRef>
          </c:cat>
          <c:val>
            <c:numRef>
              <c:f>'Tab 5.3 Graf 5.4 5.5'!$L$32:$L$52</c:f>
              <c:numCache>
                <c:formatCode>#,##0.0</c:formatCode>
                <c:ptCount val="21"/>
                <c:pt idx="0">
                  <c:v>4.0999999999999996</c:v>
                </c:pt>
                <c:pt idx="1">
                  <c:v>88.4</c:v>
                </c:pt>
                <c:pt idx="2">
                  <c:v>91.8</c:v>
                </c:pt>
                <c:pt idx="3">
                  <c:v>134.80000000000001</c:v>
                </c:pt>
                <c:pt idx="4">
                  <c:v>151.6</c:v>
                </c:pt>
                <c:pt idx="5">
                  <c:v>251.9</c:v>
                </c:pt>
                <c:pt idx="6">
                  <c:v>343.7</c:v>
                </c:pt>
                <c:pt idx="7">
                  <c:v>356.8</c:v>
                </c:pt>
                <c:pt idx="8">
                  <c:v>376.4</c:v>
                </c:pt>
                <c:pt idx="9">
                  <c:v>419.8</c:v>
                </c:pt>
                <c:pt idx="10">
                  <c:v>466.4</c:v>
                </c:pt>
                <c:pt idx="11">
                  <c:v>523.29999999999995</c:v>
                </c:pt>
                <c:pt idx="12">
                  <c:v>540.70000000000005</c:v>
                </c:pt>
                <c:pt idx="13">
                  <c:v>788.7</c:v>
                </c:pt>
                <c:pt idx="14">
                  <c:v>1023</c:v>
                </c:pt>
                <c:pt idx="15">
                  <c:v>1024.5999999999999</c:v>
                </c:pt>
                <c:pt idx="16">
                  <c:v>1187.5999999999999</c:v>
                </c:pt>
                <c:pt idx="17">
                  <c:v>1642.2</c:v>
                </c:pt>
                <c:pt idx="18">
                  <c:v>1767</c:v>
                </c:pt>
                <c:pt idx="19">
                  <c:v>2799.3</c:v>
                </c:pt>
                <c:pt idx="20">
                  <c:v>5190.3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5C-4B6F-BADE-A997803D5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GWh per 10.000 abitanti</a:t>
            </a:r>
          </a:p>
        </c:rich>
      </c:tx>
      <c:layout>
        <c:manualLayout>
          <c:xMode val="edge"/>
          <c:yMode val="edge"/>
          <c:x val="0.31446163810192518"/>
          <c:y val="6.90431846016711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8F-4532-B8F8-D4BC0BF2487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8F-4532-B8F8-D4BC0BF2487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8F-4532-B8F8-D4BC0BF2487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8F-4532-B8F8-D4BC0BF2487E}"/>
              </c:ext>
            </c:extLst>
          </c:dPt>
          <c:dPt>
            <c:idx val="1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B88F-4532-B8F8-D4BC0BF2487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8F-4532-B8F8-D4BC0BF2487E}"/>
              </c:ext>
            </c:extLst>
          </c:dPt>
          <c:dPt>
            <c:idx val="1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B88F-4532-B8F8-D4BC0BF2487E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88F-4532-B8F8-D4BC0BF2487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8F-4532-B8F8-D4BC0BF248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5.3 Graf 5.4 5.5'!$K$58:$K$79</c:f>
              <c:strCache>
                <c:ptCount val="22"/>
                <c:pt idx="0">
                  <c:v>Puglia</c:v>
                </c:pt>
                <c:pt idx="1">
                  <c:v>Sicilia</c:v>
                </c:pt>
                <c:pt idx="2">
                  <c:v>Campania</c:v>
                </c:pt>
                <c:pt idx="3">
                  <c:v>Liguria</c:v>
                </c:pt>
                <c:pt idx="4">
                  <c:v>Emilia-Romagna</c:v>
                </c:pt>
                <c:pt idx="5">
                  <c:v>Lazio</c:v>
                </c:pt>
                <c:pt idx="6">
                  <c:v>Toscana</c:v>
                </c:pt>
                <c:pt idx="7">
                  <c:v>Sardegna</c:v>
                </c:pt>
                <c:pt idx="8">
                  <c:v>Marche</c:v>
                </c:pt>
                <c:pt idx="9">
                  <c:v>Prov Trento</c:v>
                </c:pt>
                <c:pt idx="10">
                  <c:v>Friuli-V. Giulia</c:v>
                </c:pt>
                <c:pt idx="11">
                  <c:v>Calabria</c:v>
                </c:pt>
                <c:pt idx="12">
                  <c:v>Basilicata</c:v>
                </c:pt>
                <c:pt idx="13">
                  <c:v>Italia</c:v>
                </c:pt>
                <c:pt idx="14">
                  <c:v>Molise</c:v>
                </c:pt>
                <c:pt idx="15">
                  <c:v>Abruzzo</c:v>
                </c:pt>
                <c:pt idx="16">
                  <c:v>Piemonte</c:v>
                </c:pt>
                <c:pt idx="17">
                  <c:v>Umbria</c:v>
                </c:pt>
                <c:pt idx="18">
                  <c:v>Lombardia</c:v>
                </c:pt>
                <c:pt idx="19">
                  <c:v>Veneto</c:v>
                </c:pt>
                <c:pt idx="20">
                  <c:v>Prov Bolzano</c:v>
                </c:pt>
                <c:pt idx="21">
                  <c:v>Valle d'Aosta</c:v>
                </c:pt>
              </c:strCache>
            </c:strRef>
          </c:cat>
          <c:val>
            <c:numRef>
              <c:f>'Tab 5.3 Graf 5.4 5.5'!$L$58:$L$79</c:f>
              <c:numCache>
                <c:formatCode>#,##0.0</c:formatCode>
                <c:ptCount val="22"/>
                <c:pt idx="0">
                  <c:v>2.4981257683967209E-2</c:v>
                </c:pt>
                <c:pt idx="1">
                  <c:v>0.21475881323203944</c:v>
                </c:pt>
                <c:pt idx="2">
                  <c:v>1.2113249010564644</c:v>
                </c:pt>
                <c:pt idx="3">
                  <c:v>1.4506377197615699</c:v>
                </c:pt>
                <c:pt idx="4">
                  <c:v>2.032826211436523</c:v>
                </c:pt>
                <c:pt idx="5">
                  <c:v>2.1872717581920327</c:v>
                </c:pt>
                <c:pt idx="6">
                  <c:v>2.3414012537156812</c:v>
                </c:pt>
                <c:pt idx="7">
                  <c:v>2.8858274437717215</c:v>
                </c:pt>
                <c:pt idx="8">
                  <c:v>3.1980634098779546</c:v>
                </c:pt>
                <c:pt idx="9">
                  <c:v>3.8343542856866999</c:v>
                </c:pt>
                <c:pt idx="10">
                  <c:v>4.0602383169906835</c:v>
                </c:pt>
                <c:pt idx="11">
                  <c:v>5.5220986346198826</c:v>
                </c:pt>
                <c:pt idx="12">
                  <c:v>7.0791325429441505</c:v>
                </c:pt>
                <c:pt idx="13">
                  <c:v>7.6889882663825269</c:v>
                </c:pt>
                <c:pt idx="14">
                  <c:v>8.3929488276570261</c:v>
                </c:pt>
                <c:pt idx="15">
                  <c:v>12.466005721227321</c:v>
                </c:pt>
                <c:pt idx="16">
                  <c:v>14.071916078330023</c:v>
                </c:pt>
                <c:pt idx="17">
                  <c:v>19.376766975775837</c:v>
                </c:pt>
                <c:pt idx="18">
                  <c:v>69.322905036816849</c:v>
                </c:pt>
                <c:pt idx="19">
                  <c:v>81.919483582828974</c:v>
                </c:pt>
                <c:pt idx="20">
                  <c:v>112.75290265406971</c:v>
                </c:pt>
                <c:pt idx="21">
                  <c:v>235.22211413748377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8F-4532-B8F8-D4BC0BF24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GWh</a:t>
            </a:r>
          </a:p>
        </c:rich>
      </c:tx>
      <c:layout>
        <c:manualLayout>
          <c:xMode val="edge"/>
          <c:yMode val="edge"/>
          <c:x val="0.40622425002851603"/>
          <c:y val="1.058572285153470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F7-48D8-8C0A-3CE0BBC028C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F7-48D8-8C0A-3CE0BBC028C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FF7-48D8-8C0A-3CE0BBC028C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FF7-48D8-8C0A-3CE0BBC028C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FF7-48D8-8C0A-3CE0BBC028C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F7-48D8-8C0A-3CE0BBC028C6}"/>
              </c:ext>
            </c:extLst>
          </c:dPt>
          <c:dPt>
            <c:idx val="1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7-BFF7-48D8-8C0A-3CE0BBC028C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FF7-48D8-8C0A-3CE0BBC028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5.3 Graf 5.4 5.5'!$H$58:$H$78</c:f>
              <c:strCache>
                <c:ptCount val="21"/>
                <c:pt idx="0">
                  <c:v>Puglia</c:v>
                </c:pt>
                <c:pt idx="1">
                  <c:v>Sicilia</c:v>
                </c:pt>
                <c:pt idx="2">
                  <c:v>Liguria</c:v>
                </c:pt>
                <c:pt idx="3">
                  <c:v>Molise</c:v>
                </c:pt>
                <c:pt idx="4">
                  <c:v>Basilicata</c:v>
                </c:pt>
                <c:pt idx="5">
                  <c:v>Sardegna</c:v>
                </c:pt>
                <c:pt idx="6">
                  <c:v>Marche</c:v>
                </c:pt>
                <c:pt idx="7">
                  <c:v>Campania</c:v>
                </c:pt>
                <c:pt idx="8">
                  <c:v>Toscana</c:v>
                </c:pt>
                <c:pt idx="9">
                  <c:v>Emilia-Romagna</c:v>
                </c:pt>
                <c:pt idx="10">
                  <c:v>Calabria</c:v>
                </c:pt>
                <c:pt idx="11">
                  <c:v>Lazio</c:v>
                </c:pt>
                <c:pt idx="12">
                  <c:v>Abruzzo</c:v>
                </c:pt>
                <c:pt idx="13">
                  <c:v>Umbria</c:v>
                </c:pt>
                <c:pt idx="14">
                  <c:v>Friuli-V. Giulia</c:v>
                </c:pt>
                <c:pt idx="15">
                  <c:v>Valle d'Aosta</c:v>
                </c:pt>
                <c:pt idx="16">
                  <c:v>Prov Trento</c:v>
                </c:pt>
                <c:pt idx="17">
                  <c:v>Veneto</c:v>
                </c:pt>
                <c:pt idx="18">
                  <c:v>Piemonte</c:v>
                </c:pt>
                <c:pt idx="19">
                  <c:v>Prov Bolzano</c:v>
                </c:pt>
                <c:pt idx="20">
                  <c:v>Lombardia</c:v>
                </c:pt>
              </c:strCache>
            </c:strRef>
          </c:cat>
          <c:val>
            <c:numRef>
              <c:f>'Tab 5.3 Graf 5.4 5.5'!$I$58:$I$78</c:f>
              <c:numCache>
                <c:formatCode>#,##0.0</c:formatCode>
                <c:ptCount val="21"/>
                <c:pt idx="0">
                  <c:v>9.8000000000000007</c:v>
                </c:pt>
                <c:pt idx="1">
                  <c:v>103.8</c:v>
                </c:pt>
                <c:pt idx="2">
                  <c:v>173.3</c:v>
                </c:pt>
                <c:pt idx="3">
                  <c:v>245.2</c:v>
                </c:pt>
                <c:pt idx="4">
                  <c:v>383.1</c:v>
                </c:pt>
                <c:pt idx="5">
                  <c:v>458.1</c:v>
                </c:pt>
                <c:pt idx="6">
                  <c:v>475.6</c:v>
                </c:pt>
                <c:pt idx="7">
                  <c:v>681.3</c:v>
                </c:pt>
                <c:pt idx="8">
                  <c:v>857.7</c:v>
                </c:pt>
                <c:pt idx="9">
                  <c:v>899.6</c:v>
                </c:pt>
                <c:pt idx="10">
                  <c:v>1024.5999999999999</c:v>
                </c:pt>
                <c:pt idx="11">
                  <c:v>1250</c:v>
                </c:pt>
                <c:pt idx="12">
                  <c:v>1590.6</c:v>
                </c:pt>
                <c:pt idx="13">
                  <c:v>1664.1</c:v>
                </c:pt>
                <c:pt idx="14">
                  <c:v>1968.3</c:v>
                </c:pt>
                <c:pt idx="15">
                  <c:v>2901.7</c:v>
                </c:pt>
                <c:pt idx="16">
                  <c:v>3812.5</c:v>
                </c:pt>
                <c:pt idx="17">
                  <c:v>4431.5</c:v>
                </c:pt>
                <c:pt idx="18">
                  <c:v>5989.5</c:v>
                </c:pt>
                <c:pt idx="19">
                  <c:v>6005.4</c:v>
                </c:pt>
                <c:pt idx="20">
                  <c:v>10462.4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F7-48D8-8C0A-3CE0BBC02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800"/>
              <a:t>MW</a:t>
            </a:r>
          </a:p>
        </c:rich>
      </c:tx>
      <c:layout>
        <c:manualLayout>
          <c:xMode val="edge"/>
          <c:yMode val="edge"/>
          <c:x val="0.50279840461752978"/>
          <c:y val="1.05857415895449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140246913580246"/>
          <c:y val="4.527006172839506E-2"/>
          <c:w val="0.92101493055555561"/>
          <c:h val="0.8850583333333332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C68-42FE-A118-D07C97B877E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68-42FE-A118-D07C97B877E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C68-42FE-A118-D07C97B877E7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C68-42FE-A118-D07C97B877E7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C68-42FE-A118-D07C97B877E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68-42FE-A118-D07C97B877E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68-42FE-A118-D07C97B877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 5.4 Graf 5.6 5.7'!$K$32:$K$52</c:f>
              <c:strCache>
                <c:ptCount val="21"/>
                <c:pt idx="0">
                  <c:v>Friuli-V. Giulia</c:v>
                </c:pt>
                <c:pt idx="1">
                  <c:v>Lombardia</c:v>
                </c:pt>
                <c:pt idx="2">
                  <c:v>Prov. Trento </c:v>
                </c:pt>
                <c:pt idx="3">
                  <c:v>Prov. Bolzano</c:v>
                </c:pt>
                <c:pt idx="4">
                  <c:v>Valle d'Aosta</c:v>
                </c:pt>
                <c:pt idx="5">
                  <c:v>Umbria</c:v>
                </c:pt>
                <c:pt idx="6">
                  <c:v>Veneto</c:v>
                </c:pt>
                <c:pt idx="7">
                  <c:v>Piemonte</c:v>
                </c:pt>
                <c:pt idx="8">
                  <c:v>Marche</c:v>
                </c:pt>
                <c:pt idx="9">
                  <c:v>Emilia-Romagna</c:v>
                </c:pt>
                <c:pt idx="10">
                  <c:v>Lazio</c:v>
                </c:pt>
                <c:pt idx="11">
                  <c:v>Liguria</c:v>
                </c:pt>
                <c:pt idx="12">
                  <c:v>Toscana</c:v>
                </c:pt>
                <c:pt idx="13">
                  <c:v>Abruzzo</c:v>
                </c:pt>
                <c:pt idx="14">
                  <c:v>Molise</c:v>
                </c:pt>
                <c:pt idx="15">
                  <c:v>Sardegna</c:v>
                </c:pt>
                <c:pt idx="16">
                  <c:v>Calabria</c:v>
                </c:pt>
                <c:pt idx="17">
                  <c:v>Basilicata</c:v>
                </c:pt>
                <c:pt idx="18">
                  <c:v>Campania</c:v>
                </c:pt>
                <c:pt idx="19">
                  <c:v>Sicilia</c:v>
                </c:pt>
                <c:pt idx="20">
                  <c:v>Puglia</c:v>
                </c:pt>
              </c:strCache>
            </c:strRef>
          </c:cat>
          <c:val>
            <c:numRef>
              <c:f>'Tab 5.4 Graf 5.6 5.7'!$L$32:$L$52</c:f>
              <c:numCache>
                <c:formatCode>#,##0.0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0.3</c:v>
                </c:pt>
                <c:pt idx="4">
                  <c:v>2.6</c:v>
                </c:pt>
                <c:pt idx="5">
                  <c:v>3</c:v>
                </c:pt>
                <c:pt idx="6">
                  <c:v>13.4</c:v>
                </c:pt>
                <c:pt idx="7">
                  <c:v>18.8</c:v>
                </c:pt>
                <c:pt idx="8">
                  <c:v>19.5</c:v>
                </c:pt>
                <c:pt idx="9">
                  <c:v>45</c:v>
                </c:pt>
                <c:pt idx="10">
                  <c:v>73.3</c:v>
                </c:pt>
                <c:pt idx="11">
                  <c:v>86.7</c:v>
                </c:pt>
                <c:pt idx="12">
                  <c:v>143.19999999999999</c:v>
                </c:pt>
                <c:pt idx="13">
                  <c:v>268.3</c:v>
                </c:pt>
                <c:pt idx="14">
                  <c:v>375.8</c:v>
                </c:pt>
                <c:pt idx="15">
                  <c:v>1093.8</c:v>
                </c:pt>
                <c:pt idx="16">
                  <c:v>1175</c:v>
                </c:pt>
                <c:pt idx="17">
                  <c:v>1428</c:v>
                </c:pt>
                <c:pt idx="18">
                  <c:v>1770.7</c:v>
                </c:pt>
                <c:pt idx="19">
                  <c:v>2013.6</c:v>
                </c:pt>
                <c:pt idx="20">
                  <c:v>2758.6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68-42FE-A118-D07C97B87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38440"/>
        <c:axId val="477338832"/>
      </c:barChart>
      <c:catAx>
        <c:axId val="477338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832"/>
        <c:crosses val="autoZero"/>
        <c:auto val="1"/>
        <c:lblAlgn val="ctr"/>
        <c:lblOffset val="100"/>
        <c:noMultiLvlLbl val="0"/>
      </c:catAx>
      <c:valAx>
        <c:axId val="47733883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77338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872206</xdr:colOff>
      <xdr:row>26</xdr:row>
      <xdr:rowOff>89987</xdr:rowOff>
    </xdr:from>
    <xdr:to>
      <xdr:col>16</xdr:col>
      <xdr:colOff>1108860</xdr:colOff>
      <xdr:row>38</xdr:row>
      <xdr:rowOff>146185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E95A287-9100-4FBA-AA5E-34C2AD8F7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478589</xdr:colOff>
      <xdr:row>3</xdr:row>
      <xdr:rowOff>219220</xdr:rowOff>
    </xdr:from>
    <xdr:to>
      <xdr:col>13</xdr:col>
      <xdr:colOff>230714</xdr:colOff>
      <xdr:row>11</xdr:row>
      <xdr:rowOff>104695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59BE861-7650-46CC-9290-C9496DF60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476249</xdr:colOff>
      <xdr:row>12</xdr:row>
      <xdr:rowOff>176004</xdr:rowOff>
    </xdr:from>
    <xdr:to>
      <xdr:col>13</xdr:col>
      <xdr:colOff>228374</xdr:colOff>
      <xdr:row>22</xdr:row>
      <xdr:rowOff>51954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B826E4C-67BD-4389-B58A-D800424B1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405092</xdr:colOff>
      <xdr:row>44</xdr:row>
      <xdr:rowOff>132520</xdr:rowOff>
    </xdr:from>
    <xdr:to>
      <xdr:col>6</xdr:col>
      <xdr:colOff>438192</xdr:colOff>
      <xdr:row>56</xdr:row>
      <xdr:rowOff>6520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17546AA-7768-40FB-9EFF-9A3A76A2B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99060</xdr:colOff>
      <xdr:row>32</xdr:row>
      <xdr:rowOff>114300</xdr:rowOff>
    </xdr:from>
    <xdr:to>
      <xdr:col>22</xdr:col>
      <xdr:colOff>342495</xdr:colOff>
      <xdr:row>49</xdr:row>
      <xdr:rowOff>115800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C5AC900-8223-40D4-A7A5-A3B696B63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422910</xdr:colOff>
      <xdr:row>32</xdr:row>
      <xdr:rowOff>20955</xdr:rowOff>
    </xdr:from>
    <xdr:to>
      <xdr:col>16</xdr:col>
      <xdr:colOff>401998</xdr:colOff>
      <xdr:row>49</xdr:row>
      <xdr:rowOff>22455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FA8B5C7-4BD2-4154-9845-0426A4A79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66675</xdr:colOff>
      <xdr:row>76</xdr:row>
      <xdr:rowOff>116896</xdr:rowOff>
    </xdr:from>
    <xdr:to>
      <xdr:col>23</xdr:col>
      <xdr:colOff>258675</xdr:colOff>
      <xdr:row>93</xdr:row>
      <xdr:rowOff>118396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994AF8B-5496-4AAC-9CED-636B38A63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76</xdr:row>
      <xdr:rowOff>69271</xdr:rowOff>
    </xdr:from>
    <xdr:to>
      <xdr:col>17</xdr:col>
      <xdr:colOff>58650</xdr:colOff>
      <xdr:row>93</xdr:row>
      <xdr:rowOff>70771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2377EB2-1639-4165-8B68-5B7194A84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31</xdr:row>
      <xdr:rowOff>0</xdr:rowOff>
    </xdr:from>
    <xdr:to>
      <xdr:col>16</xdr:col>
      <xdr:colOff>696825</xdr:colOff>
      <xdr:row>48</xdr:row>
      <xdr:rowOff>1500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414301C-83C8-45B3-B1B1-1043FA1A3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30</xdr:row>
      <xdr:rowOff>257175</xdr:rowOff>
    </xdr:from>
    <xdr:to>
      <xdr:col>22</xdr:col>
      <xdr:colOff>315825</xdr:colOff>
      <xdr:row>47</xdr:row>
      <xdr:rowOff>153900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ADEDB4B-B551-4707-A657-7479ED047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866775</xdr:colOff>
      <xdr:row>73</xdr:row>
      <xdr:rowOff>123825</xdr:rowOff>
    </xdr:from>
    <xdr:to>
      <xdr:col>16</xdr:col>
      <xdr:colOff>649200</xdr:colOff>
      <xdr:row>90</xdr:row>
      <xdr:rowOff>125325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2C4AD22-1DB5-4B6A-B00C-4A620338E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800100</xdr:colOff>
      <xdr:row>73</xdr:row>
      <xdr:rowOff>123825</xdr:rowOff>
    </xdr:from>
    <xdr:to>
      <xdr:col>21</xdr:col>
      <xdr:colOff>515850</xdr:colOff>
      <xdr:row>90</xdr:row>
      <xdr:rowOff>125325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8C4F17-E71F-4EA7-A36D-60A3CE7C2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220980</xdr:colOff>
      <xdr:row>30</xdr:row>
      <xdr:rowOff>0</xdr:rowOff>
    </xdr:from>
    <xdr:to>
      <xdr:col>17</xdr:col>
      <xdr:colOff>613005</xdr:colOff>
      <xdr:row>47</xdr:row>
      <xdr:rowOff>1500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8A8B222-3A6C-4AF2-8A85-0362BFFAE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161924</xdr:colOff>
      <xdr:row>30</xdr:row>
      <xdr:rowOff>19050</xdr:rowOff>
    </xdr:from>
    <xdr:to>
      <xdr:col>23</xdr:col>
      <xdr:colOff>30074</xdr:colOff>
      <xdr:row>47</xdr:row>
      <xdr:rowOff>20550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B5F2FAE-AFAB-4724-954B-94D323AA6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723900</xdr:colOff>
      <xdr:row>72</xdr:row>
      <xdr:rowOff>123825</xdr:rowOff>
    </xdr:from>
    <xdr:to>
      <xdr:col>17</xdr:col>
      <xdr:colOff>258675</xdr:colOff>
      <xdr:row>89</xdr:row>
      <xdr:rowOff>125325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A21B395-CB87-4206-A3DD-38562C56F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800100</xdr:colOff>
      <xdr:row>72</xdr:row>
      <xdr:rowOff>123825</xdr:rowOff>
    </xdr:from>
    <xdr:to>
      <xdr:col>22</xdr:col>
      <xdr:colOff>344400</xdr:colOff>
      <xdr:row>89</xdr:row>
      <xdr:rowOff>125325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FE028B-9363-45E4-9DCE-6AF1C19C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33</xdr:row>
      <xdr:rowOff>0</xdr:rowOff>
    </xdr:from>
    <xdr:to>
      <xdr:col>15</xdr:col>
      <xdr:colOff>477750</xdr:colOff>
      <xdr:row>50</xdr:row>
      <xdr:rowOff>1500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DB01829-22F3-4BA6-B115-C9FC9B9A3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47624</xdr:colOff>
      <xdr:row>33</xdr:row>
      <xdr:rowOff>85725</xdr:rowOff>
    </xdr:from>
    <xdr:to>
      <xdr:col>21</xdr:col>
      <xdr:colOff>239624</xdr:colOff>
      <xdr:row>50</xdr:row>
      <xdr:rowOff>87225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3B4681C-DB28-4FED-B80D-F4D6D4775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857250</xdr:colOff>
      <xdr:row>73</xdr:row>
      <xdr:rowOff>133350</xdr:rowOff>
    </xdr:from>
    <xdr:to>
      <xdr:col>15</xdr:col>
      <xdr:colOff>325350</xdr:colOff>
      <xdr:row>90</xdr:row>
      <xdr:rowOff>134850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19F24B5-2173-4199-95C2-A5C45EE16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876300</xdr:colOff>
      <xdr:row>74</xdr:row>
      <xdr:rowOff>38100</xdr:rowOff>
    </xdr:from>
    <xdr:to>
      <xdr:col>21</xdr:col>
      <xdr:colOff>87225</xdr:colOff>
      <xdr:row>91</xdr:row>
      <xdr:rowOff>39600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34DE857-124D-4195-B76B-03052D3F3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ziana.valentino/Seafile/La%20Mia%20Libreria/Statistica/DATI/Dati_Pubblicazioni_Aree_Tematiche_Altro/Energia/2024/GSE%20rinnovabili/Energia_Italia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ziana.valentino/Seafile/La%20Mia%20Libreria/Statistica/DATI/Dati_Pubblicazioni_Aree_Tematiche_Altro/Energia/2024/GSE%20rinnovabili/Impianti_produzione_per_fonte_rinnov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5.1 schema vecchie edizioni"/>
      <sheetName val="Tab 5.1a"/>
      <sheetName val="Tab 5.1b pag 26 Rapp FER 2021"/>
      <sheetName val="Graf 5.1 5.2 5.3"/>
    </sheetNames>
    <sheetDataSet>
      <sheetData sheetId="0" refreshError="1"/>
      <sheetData sheetId="1" refreshError="1"/>
      <sheetData sheetId="2" refreshError="1"/>
      <sheetData sheetId="3">
        <row r="6">
          <cell r="N6" t="str">
            <v>Idraulica</v>
          </cell>
          <cell r="O6">
            <v>40.815126873714121</v>
          </cell>
        </row>
        <row r="7">
          <cell r="N7" t="str">
            <v>Eolica</v>
          </cell>
          <cell r="O7">
            <v>17.145096502400314</v>
          </cell>
        </row>
        <row r="8">
          <cell r="N8" t="str">
            <v>Solare</v>
          </cell>
          <cell r="O8">
            <v>21.093367296953073</v>
          </cell>
        </row>
        <row r="9">
          <cell r="N9" t="str">
            <v>Geotermica</v>
          </cell>
          <cell r="O9">
            <v>4.9769765846967768</v>
          </cell>
        </row>
        <row r="10">
          <cell r="N10" t="str">
            <v>Bioenergie</v>
          </cell>
          <cell r="O10">
            <v>15.969432742235719</v>
          </cell>
        </row>
        <row r="15">
          <cell r="N15" t="str">
            <v>Solare</v>
          </cell>
          <cell r="O15">
            <v>2.2118826055833929</v>
          </cell>
        </row>
        <row r="16">
          <cell r="N16" t="str">
            <v>Geotermica</v>
          </cell>
          <cell r="O16">
            <v>1.2616320687186828</v>
          </cell>
        </row>
        <row r="17">
          <cell r="N17" t="str">
            <v>Pompe di calore</v>
          </cell>
          <cell r="O17">
            <v>24.89262705798139</v>
          </cell>
        </row>
        <row r="18">
          <cell r="N18" t="str">
            <v>Rifiuti</v>
          </cell>
          <cell r="O18">
            <v>3.2122405153901217</v>
          </cell>
        </row>
        <row r="19">
          <cell r="N19" t="str">
            <v>Bioenergie</v>
          </cell>
          <cell r="O19">
            <v>68.424302075876881</v>
          </cell>
        </row>
        <row r="27">
          <cell r="Q27">
            <v>2021</v>
          </cell>
        </row>
        <row r="28">
          <cell r="N28" t="str">
            <v>Biomasse</v>
          </cell>
          <cell r="Q28">
            <v>10829.1</v>
          </cell>
        </row>
        <row r="29">
          <cell r="N29" t="str">
            <v>Idroelettrico</v>
          </cell>
          <cell r="Q29">
            <v>4166</v>
          </cell>
        </row>
        <row r="30">
          <cell r="N30" t="str">
            <v>Pompe di calore</v>
          </cell>
          <cell r="Q30">
            <v>2782</v>
          </cell>
        </row>
        <row r="31">
          <cell r="N31" t="str">
            <v>Solare</v>
          </cell>
          <cell r="Q31">
            <v>2400.1999999999998</v>
          </cell>
        </row>
        <row r="32">
          <cell r="N32" t="str">
            <v>Eolica</v>
          </cell>
          <cell r="Q32">
            <v>1750</v>
          </cell>
        </row>
        <row r="33">
          <cell r="N33" t="str">
            <v>Geotermica</v>
          </cell>
          <cell r="Q33">
            <v>649</v>
          </cell>
        </row>
        <row r="34">
          <cell r="N34" t="str">
            <v>Rifiuti</v>
          </cell>
          <cell r="Q34">
            <v>359</v>
          </cell>
        </row>
        <row r="38">
          <cell r="B38" t="str">
            <v xml:space="preserve">Biomasse solide </v>
          </cell>
          <cell r="E38">
            <v>7872</v>
          </cell>
        </row>
        <row r="39">
          <cell r="B39" t="str">
            <v>Biogas</v>
          </cell>
          <cell r="E39">
            <v>1025.0999999999999</v>
          </cell>
        </row>
        <row r="40">
          <cell r="B40" t="str">
            <v>Altri biocombustibili</v>
          </cell>
          <cell r="E40">
            <v>1932</v>
          </cell>
        </row>
        <row r="75">
          <cell r="C75" t="str">
            <v xml:space="preserve">Biomasse solide </v>
          </cell>
          <cell r="F75">
            <v>7437</v>
          </cell>
        </row>
        <row r="76">
          <cell r="C76" t="str">
            <v>Biogas</v>
          </cell>
          <cell r="F76">
            <v>1012</v>
          </cell>
        </row>
        <row r="77">
          <cell r="C77" t="str">
            <v>Altri biocombustibili</v>
          </cell>
          <cell r="F77">
            <v>1806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te"/>
      <sheetName val="Residenti_31dic_2021"/>
      <sheetName val="Tab 5.2"/>
      <sheetName val="Orig produzione"/>
      <sheetName val="Orig imp fotov"/>
      <sheetName val="Orig imp eolici"/>
      <sheetName val="Orig imp idroel"/>
      <sheetName val="Orig imp bioen"/>
      <sheetName val="Tab 5.3 Graf 5.4 5.5"/>
      <sheetName val="Tab 5.4 Graf 5.6 5.7"/>
      <sheetName val="Tab 5.5 Graf 5.8 5.9"/>
      <sheetName val="Tab 5.6 Graf 5.10 5.11"/>
      <sheetName val="Tab 5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O32" t="str">
            <v>Puglia</v>
          </cell>
          <cell r="P32">
            <v>1.045134250043526E-2</v>
          </cell>
          <cell r="R32" t="str">
            <v>Puglia</v>
          </cell>
          <cell r="S32">
            <v>4.0999999999999996</v>
          </cell>
        </row>
        <row r="33">
          <cell r="O33" t="str">
            <v>Sicilia</v>
          </cell>
          <cell r="P33">
            <v>0.31365545362213082</v>
          </cell>
          <cell r="R33" t="str">
            <v>Molise</v>
          </cell>
          <cell r="S33">
            <v>88.4</v>
          </cell>
        </row>
        <row r="34">
          <cell r="O34" t="str">
            <v>Liguria</v>
          </cell>
          <cell r="P34">
            <v>0.60825839982984664</v>
          </cell>
          <cell r="R34" t="str">
            <v>Liguria</v>
          </cell>
          <cell r="S34">
            <v>91.8</v>
          </cell>
        </row>
        <row r="35">
          <cell r="O35" t="str">
            <v>Campania</v>
          </cell>
          <cell r="P35">
            <v>0.61108523189946695</v>
          </cell>
          <cell r="R35" t="str">
            <v>Basilicata</v>
          </cell>
          <cell r="S35">
            <v>134.80000000000001</v>
          </cell>
        </row>
        <row r="36">
          <cell r="O36" t="str">
            <v>Lazio</v>
          </cell>
          <cell r="P36">
            <v>0.73457334727121226</v>
          </cell>
          <cell r="R36" t="str">
            <v>Sicilia</v>
          </cell>
          <cell r="S36">
            <v>151.6</v>
          </cell>
        </row>
        <row r="37">
          <cell r="O37" t="str">
            <v>Emilia-Romagna</v>
          </cell>
          <cell r="P37">
            <v>0.80626099626561964</v>
          </cell>
          <cell r="R37" t="str">
            <v>Marche</v>
          </cell>
          <cell r="S37">
            <v>251.9</v>
          </cell>
        </row>
        <row r="38">
          <cell r="O38" t="str">
            <v>Toscana</v>
          </cell>
          <cell r="P38">
            <v>1.0275194495727904</v>
          </cell>
          <cell r="R38" t="str">
            <v>Campania</v>
          </cell>
          <cell r="S38">
            <v>343.7</v>
          </cell>
        </row>
        <row r="39">
          <cell r="O39" t="str">
            <v>Marche</v>
          </cell>
          <cell r="P39">
            <v>1.6938439296641228</v>
          </cell>
          <cell r="R39" t="str">
            <v>Emilia-Romagna</v>
          </cell>
          <cell r="S39">
            <v>356.8</v>
          </cell>
        </row>
        <row r="40">
          <cell r="O40" t="str">
            <v>Veneto</v>
          </cell>
          <cell r="P40">
            <v>2.449798823989298</v>
          </cell>
          <cell r="R40" t="str">
            <v>Toscana</v>
          </cell>
          <cell r="S40">
            <v>376.4</v>
          </cell>
        </row>
        <row r="41">
          <cell r="O41" t="str">
            <v>Basilicata</v>
          </cell>
          <cell r="P41">
            <v>2.4909085533512698</v>
          </cell>
          <cell r="R41" t="str">
            <v>Lazio</v>
          </cell>
          <cell r="S41">
            <v>419.8</v>
          </cell>
        </row>
        <row r="42">
          <cell r="O42" t="str">
            <v>Sardegna</v>
          </cell>
          <cell r="P42">
            <v>2.9381137737942171</v>
          </cell>
          <cell r="R42" t="str">
            <v>Sardegna</v>
          </cell>
          <cell r="S42">
            <v>466.4</v>
          </cell>
        </row>
        <row r="43">
          <cell r="O43" t="str">
            <v>Molise</v>
          </cell>
          <cell r="P43">
            <v>3.0258428889269209</v>
          </cell>
          <cell r="R43" t="str">
            <v>Friuli-V. Giulia</v>
          </cell>
          <cell r="S43">
            <v>523.29999999999995</v>
          </cell>
        </row>
        <row r="44">
          <cell r="O44" t="str">
            <v>Italia</v>
          </cell>
          <cell r="P44">
            <v>3.2478835851513326</v>
          </cell>
          <cell r="R44" t="str">
            <v>Umbria</v>
          </cell>
          <cell r="S44">
            <v>540.70000000000005</v>
          </cell>
        </row>
        <row r="45">
          <cell r="O45" t="str">
            <v>Calabria</v>
          </cell>
          <cell r="P45">
            <v>4.2507116856575271</v>
          </cell>
          <cell r="R45" t="str">
            <v>Calabria</v>
          </cell>
          <cell r="S45">
            <v>788.7</v>
          </cell>
        </row>
        <row r="46">
          <cell r="O46" t="str">
            <v>Friuli-V. Giulia</v>
          </cell>
          <cell r="P46">
            <v>4.3803734492280979</v>
          </cell>
          <cell r="R46" t="str">
            <v>Abruzzo</v>
          </cell>
          <cell r="S46">
            <v>1023</v>
          </cell>
        </row>
        <row r="47">
          <cell r="O47" t="str">
            <v>Lombardia</v>
          </cell>
          <cell r="P47">
            <v>5.2200522095736854</v>
          </cell>
          <cell r="R47" t="str">
            <v>Valle d'Aosta</v>
          </cell>
          <cell r="S47">
            <v>1024.5999999999999</v>
          </cell>
        </row>
        <row r="48">
          <cell r="O48" t="str">
            <v>Umbria</v>
          </cell>
          <cell r="P48">
            <v>6.2959064381960195</v>
          </cell>
          <cell r="R48" t="str">
            <v>Veneto</v>
          </cell>
          <cell r="S48">
            <v>1187.5999999999999</v>
          </cell>
        </row>
        <row r="49">
          <cell r="O49" t="str">
            <v>Piemonte</v>
          </cell>
          <cell r="P49">
            <v>6.576761779458927</v>
          </cell>
          <cell r="R49" t="str">
            <v xml:space="preserve">Prov. Trento </v>
          </cell>
          <cell r="S49">
            <v>1642.2</v>
          </cell>
        </row>
        <row r="50">
          <cell r="O50" t="str">
            <v>Abruzzo</v>
          </cell>
          <cell r="P50">
            <v>8.0175555468474471</v>
          </cell>
          <cell r="R50" t="str">
            <v>Prov. Bolzano</v>
          </cell>
          <cell r="S50">
            <v>1767</v>
          </cell>
        </row>
        <row r="51">
          <cell r="O51" t="str">
            <v xml:space="preserve">Prov. Trento </v>
          </cell>
          <cell r="P51">
            <v>30.832720008411314</v>
          </cell>
          <cell r="R51" t="str">
            <v>Piemonte</v>
          </cell>
          <cell r="S51">
            <v>2799.3</v>
          </cell>
        </row>
        <row r="52">
          <cell r="O52" t="str">
            <v>Prov. Bolzano</v>
          </cell>
          <cell r="P52">
            <v>32.664273381667336</v>
          </cell>
          <cell r="R52" t="str">
            <v>Lombardia</v>
          </cell>
          <cell r="S52">
            <v>5190.3</v>
          </cell>
        </row>
        <row r="53">
          <cell r="O53" t="str">
            <v>Valle d'Aosta</v>
          </cell>
          <cell r="P53">
            <v>83.057717250324245</v>
          </cell>
        </row>
        <row r="58">
          <cell r="O58" t="str">
            <v>Puglia</v>
          </cell>
          <cell r="P58">
            <v>9.8000000000000007</v>
          </cell>
          <cell r="R58" t="str">
            <v>Puglia</v>
          </cell>
          <cell r="S58">
            <v>2.4981257683967209E-2</v>
          </cell>
        </row>
        <row r="59">
          <cell r="O59" t="str">
            <v>Sicilia</v>
          </cell>
          <cell r="P59">
            <v>103.8</v>
          </cell>
          <cell r="R59" t="str">
            <v>Sicilia</v>
          </cell>
          <cell r="S59">
            <v>0.21475881323203944</v>
          </cell>
        </row>
        <row r="60">
          <cell r="O60" t="str">
            <v>Liguria</v>
          </cell>
          <cell r="P60">
            <v>173.3</v>
          </cell>
          <cell r="R60" t="str">
            <v>Campania</v>
          </cell>
          <cell r="S60">
            <v>1.2113249010564644</v>
          </cell>
        </row>
        <row r="61">
          <cell r="O61" t="str">
            <v>Molise</v>
          </cell>
          <cell r="P61">
            <v>245.2</v>
          </cell>
          <cell r="R61" t="str">
            <v>Liguria</v>
          </cell>
          <cell r="S61">
            <v>1.4506377197615699</v>
          </cell>
        </row>
        <row r="62">
          <cell r="O62" t="str">
            <v>Basilicata</v>
          </cell>
          <cell r="P62">
            <v>383.1</v>
          </cell>
          <cell r="R62" t="str">
            <v>Emilia-Romagna</v>
          </cell>
          <cell r="S62">
            <v>2.032826211436523</v>
          </cell>
        </row>
        <row r="63">
          <cell r="O63" t="str">
            <v>Sardegna</v>
          </cell>
          <cell r="P63">
            <v>458.1</v>
          </cell>
          <cell r="R63" t="str">
            <v>Lazio</v>
          </cell>
          <cell r="S63">
            <v>2.1872717581920327</v>
          </cell>
        </row>
        <row r="64">
          <cell r="O64" t="str">
            <v>Marche</v>
          </cell>
          <cell r="P64">
            <v>475.6</v>
          </cell>
          <cell r="R64" t="str">
            <v>Toscana</v>
          </cell>
          <cell r="S64">
            <v>2.3414012537156812</v>
          </cell>
        </row>
        <row r="65">
          <cell r="O65" t="str">
            <v>Campania</v>
          </cell>
          <cell r="P65">
            <v>681.3</v>
          </cell>
          <cell r="R65" t="str">
            <v>Sardegna</v>
          </cell>
          <cell r="S65">
            <v>2.8858274437717215</v>
          </cell>
        </row>
        <row r="66">
          <cell r="O66" t="str">
            <v>Toscana</v>
          </cell>
          <cell r="P66">
            <v>857.7</v>
          </cell>
          <cell r="R66" t="str">
            <v>Marche</v>
          </cell>
          <cell r="S66">
            <v>3.1980634098779546</v>
          </cell>
        </row>
        <row r="67">
          <cell r="O67" t="str">
            <v>Emilia-Romagna</v>
          </cell>
          <cell r="P67">
            <v>899.6</v>
          </cell>
          <cell r="R67" t="str">
            <v>Prov Trento</v>
          </cell>
          <cell r="S67">
            <v>3.8343542856866999</v>
          </cell>
        </row>
        <row r="68">
          <cell r="O68" t="str">
            <v>Calabria</v>
          </cell>
          <cell r="P68">
            <v>1024.5999999999999</v>
          </cell>
          <cell r="R68" t="str">
            <v>Friuli-V. Giulia</v>
          </cell>
          <cell r="S68">
            <v>4.0602383169906835</v>
          </cell>
        </row>
        <row r="69">
          <cell r="O69" t="str">
            <v>Lazio</v>
          </cell>
          <cell r="P69">
            <v>1250</v>
          </cell>
          <cell r="R69" t="str">
            <v>Calabria</v>
          </cell>
          <cell r="S69">
            <v>5.5220986346198826</v>
          </cell>
        </row>
        <row r="70">
          <cell r="O70" t="str">
            <v>Abruzzo</v>
          </cell>
          <cell r="P70">
            <v>1590.6</v>
          </cell>
          <cell r="R70" t="str">
            <v>Basilicata</v>
          </cell>
          <cell r="S70">
            <v>7.0791325429441505</v>
          </cell>
        </row>
        <row r="71">
          <cell r="O71" t="str">
            <v>Umbria</v>
          </cell>
          <cell r="P71">
            <v>1664.1</v>
          </cell>
          <cell r="R71" t="str">
            <v>Italia</v>
          </cell>
          <cell r="S71">
            <v>7.6889882663825269</v>
          </cell>
        </row>
        <row r="72">
          <cell r="O72" t="str">
            <v>Friuli-V. Giulia</v>
          </cell>
          <cell r="P72">
            <v>1968.3</v>
          </cell>
          <cell r="R72" t="str">
            <v>Molise</v>
          </cell>
          <cell r="S72">
            <v>8.3929488276570261</v>
          </cell>
        </row>
        <row r="73">
          <cell r="O73" t="str">
            <v>Valle d'Aosta</v>
          </cell>
          <cell r="P73">
            <v>2901.7</v>
          </cell>
          <cell r="R73" t="str">
            <v>Abruzzo</v>
          </cell>
          <cell r="S73">
            <v>12.466005721227321</v>
          </cell>
        </row>
        <row r="74">
          <cell r="O74" t="str">
            <v>Prov Trento</v>
          </cell>
          <cell r="P74">
            <v>3812.5</v>
          </cell>
          <cell r="R74" t="str">
            <v>Piemonte</v>
          </cell>
          <cell r="S74">
            <v>14.071916078330023</v>
          </cell>
        </row>
        <row r="75">
          <cell r="O75" t="str">
            <v>Veneto</v>
          </cell>
          <cell r="P75">
            <v>4431.5</v>
          </cell>
          <cell r="R75" t="str">
            <v>Umbria</v>
          </cell>
          <cell r="S75">
            <v>19.376766975775837</v>
          </cell>
        </row>
        <row r="76">
          <cell r="O76" t="str">
            <v>Piemonte</v>
          </cell>
          <cell r="P76">
            <v>5989.5</v>
          </cell>
          <cell r="R76" t="str">
            <v>Lombardia</v>
          </cell>
          <cell r="S76">
            <v>69.322905036816849</v>
          </cell>
        </row>
        <row r="77">
          <cell r="O77" t="str">
            <v>Prov Bolzano</v>
          </cell>
          <cell r="P77">
            <v>6005.4</v>
          </cell>
          <cell r="R77" t="str">
            <v>Veneto</v>
          </cell>
          <cell r="S77">
            <v>81.919483582828974</v>
          </cell>
        </row>
        <row r="78">
          <cell r="O78" t="str">
            <v>Lombardia</v>
          </cell>
          <cell r="P78">
            <v>10462.4</v>
          </cell>
          <cell r="R78" t="str">
            <v>Prov Bolzano</v>
          </cell>
          <cell r="S78">
            <v>112.75290265406971</v>
          </cell>
        </row>
        <row r="79">
          <cell r="R79" t="str">
            <v>Valle d'Aosta</v>
          </cell>
          <cell r="S79">
            <v>235.22211413748377</v>
          </cell>
        </row>
      </sheetData>
      <sheetData sheetId="9">
        <row r="32">
          <cell r="O32" t="str">
            <v>Friuli-V. Giulia</v>
          </cell>
          <cell r="P32">
            <v>0</v>
          </cell>
          <cell r="R32" t="str">
            <v>Friuli-V. Giulia</v>
          </cell>
          <cell r="S32">
            <v>0</v>
          </cell>
        </row>
        <row r="33">
          <cell r="O33" t="str">
            <v>Lombardia</v>
          </cell>
          <cell r="P33">
            <v>1.0057322716555279E-4</v>
          </cell>
          <cell r="R33" t="str">
            <v>Lombardia</v>
          </cell>
          <cell r="S33">
            <v>0.1</v>
          </cell>
        </row>
        <row r="34">
          <cell r="O34" t="str">
            <v xml:space="preserve">Prov. Trento </v>
          </cell>
          <cell r="P34">
            <v>1.8775252714901545E-3</v>
          </cell>
          <cell r="R34" t="str">
            <v xml:space="preserve">Prov. Trento </v>
          </cell>
          <cell r="S34">
            <v>0.1</v>
          </cell>
        </row>
        <row r="35">
          <cell r="O35" t="str">
            <v>Prov. Bolzano</v>
          </cell>
          <cell r="P35">
            <v>5.5457170427279014E-3</v>
          </cell>
          <cell r="R35" t="str">
            <v>Prov. Bolzano</v>
          </cell>
          <cell r="S35">
            <v>0.3</v>
          </cell>
        </row>
        <row r="36">
          <cell r="O36" t="str">
            <v>Veneto</v>
          </cell>
          <cell r="P36">
            <v>2.7641717953398953E-2</v>
          </cell>
          <cell r="R36" t="str">
            <v>Valle d'Aosta</v>
          </cell>
          <cell r="S36">
            <v>2.6</v>
          </cell>
        </row>
        <row r="37">
          <cell r="O37" t="str">
            <v>Umbria</v>
          </cell>
          <cell r="P37">
            <v>3.4931975799127164E-2</v>
          </cell>
          <cell r="R37" t="str">
            <v>Umbria</v>
          </cell>
          <cell r="S37">
            <v>3</v>
          </cell>
        </row>
        <row r="38">
          <cell r="O38" t="str">
            <v>Piemonte</v>
          </cell>
          <cell r="P38">
            <v>4.4169299987078137E-2</v>
          </cell>
          <cell r="R38" t="str">
            <v>Veneto</v>
          </cell>
          <cell r="S38">
            <v>13.4</v>
          </cell>
        </row>
        <row r="39">
          <cell r="O39" t="str">
            <v>Emilia-Romagna</v>
          </cell>
          <cell r="P39">
            <v>0.10168650457385897</v>
          </cell>
          <cell r="R39" t="str">
            <v>Piemonte</v>
          </cell>
          <cell r="S39">
            <v>18.8</v>
          </cell>
        </row>
        <row r="40">
          <cell r="O40" t="str">
            <v>Lazio</v>
          </cell>
          <cell r="P40">
            <v>0.12826161590038079</v>
          </cell>
          <cell r="R40" t="str">
            <v>Marche</v>
          </cell>
          <cell r="S40">
            <v>19.5</v>
          </cell>
        </row>
        <row r="41">
          <cell r="O41" t="str">
            <v>Marche</v>
          </cell>
          <cell r="P41">
            <v>0.13112328951349897</v>
          </cell>
          <cell r="R41" t="str">
            <v>Emilia-Romagna</v>
          </cell>
          <cell r="S41">
            <v>45</v>
          </cell>
        </row>
        <row r="42">
          <cell r="O42" t="str">
            <v>Valle d'Aosta</v>
          </cell>
          <cell r="P42">
            <v>0.21076523994811933</v>
          </cell>
          <cell r="R42" t="str">
            <v>Lazio</v>
          </cell>
          <cell r="S42">
            <v>73.3</v>
          </cell>
        </row>
        <row r="43">
          <cell r="O43" t="str">
            <v>Toscana</v>
          </cell>
          <cell r="P43">
            <v>0.39091600738263438</v>
          </cell>
          <cell r="R43" t="str">
            <v>Liguria</v>
          </cell>
          <cell r="S43">
            <v>86.7</v>
          </cell>
        </row>
        <row r="44">
          <cell r="O44" t="str">
            <v>Liguria</v>
          </cell>
          <cell r="P44">
            <v>0.57446626650596633</v>
          </cell>
          <cell r="R44" t="str">
            <v>Toscana</v>
          </cell>
          <cell r="S44">
            <v>143.19999999999999</v>
          </cell>
        </row>
        <row r="45">
          <cell r="O45" t="str">
            <v>Italia</v>
          </cell>
          <cell r="P45">
            <v>1.9125486300361205</v>
          </cell>
          <cell r="R45" t="str">
            <v>Abruzzo</v>
          </cell>
          <cell r="S45">
            <v>268.3</v>
          </cell>
        </row>
        <row r="46">
          <cell r="O46" t="str">
            <v>Abruzzo</v>
          </cell>
          <cell r="P46">
            <v>2.1027469728437636</v>
          </cell>
          <cell r="R46" t="str">
            <v>Molise</v>
          </cell>
          <cell r="S46">
            <v>375.8</v>
          </cell>
        </row>
        <row r="47">
          <cell r="O47" t="str">
            <v>Campania</v>
          </cell>
          <cell r="P47">
            <v>3.1482357291951883</v>
          </cell>
          <cell r="R47" t="str">
            <v>Sardegna</v>
          </cell>
          <cell r="S47">
            <v>1093.8</v>
          </cell>
        </row>
        <row r="48">
          <cell r="O48" t="str">
            <v>Sicilia</v>
          </cell>
          <cell r="P48">
            <v>4.1660727006169038</v>
          </cell>
          <cell r="R48" t="str">
            <v>Calabria</v>
          </cell>
          <cell r="S48">
            <v>1175</v>
          </cell>
        </row>
        <row r="49">
          <cell r="O49" t="str">
            <v>Calabria</v>
          </cell>
          <cell r="P49">
            <v>6.332681920435645</v>
          </cell>
          <cell r="R49" t="str">
            <v>Basilicata</v>
          </cell>
          <cell r="S49">
            <v>1428</v>
          </cell>
        </row>
        <row r="50">
          <cell r="O50" t="str">
            <v>Sardegna</v>
          </cell>
          <cell r="P50">
            <v>6.8904563588681702</v>
          </cell>
          <cell r="R50" t="str">
            <v>Campania</v>
          </cell>
          <cell r="S50">
            <v>1770.7</v>
          </cell>
        </row>
        <row r="51">
          <cell r="O51" t="str">
            <v>Puglia</v>
          </cell>
          <cell r="P51">
            <v>7.031969127244075</v>
          </cell>
          <cell r="R51" t="str">
            <v>Sicilia</v>
          </cell>
          <cell r="S51">
            <v>2013.6</v>
          </cell>
        </row>
        <row r="52">
          <cell r="O52" t="str">
            <v>Molise</v>
          </cell>
          <cell r="P52">
            <v>12.863255177135034</v>
          </cell>
          <cell r="R52" t="str">
            <v>Puglia</v>
          </cell>
          <cell r="S52">
            <v>2758.6</v>
          </cell>
        </row>
        <row r="53">
          <cell r="O53" t="str">
            <v>Basilicata</v>
          </cell>
          <cell r="P53">
            <v>26.3873695414363</v>
          </cell>
        </row>
        <row r="58">
          <cell r="O58" t="str">
            <v>Lombardia</v>
          </cell>
          <cell r="P58">
            <v>0</v>
          </cell>
          <cell r="R58" t="str">
            <v>Lombardia</v>
          </cell>
          <cell r="S58">
            <v>0</v>
          </cell>
        </row>
        <row r="59">
          <cell r="O59" t="str">
            <v>Prov Bolzano</v>
          </cell>
          <cell r="P59">
            <v>0</v>
          </cell>
          <cell r="R59" t="str">
            <v>Prov Bolzano</v>
          </cell>
          <cell r="S59">
            <v>0</v>
          </cell>
        </row>
        <row r="60">
          <cell r="O60" t="str">
            <v>Umbria</v>
          </cell>
          <cell r="P60">
            <v>2.4</v>
          </cell>
          <cell r="R60" t="str">
            <v>Umbria</v>
          </cell>
          <cell r="S60">
            <v>2.7945580639301734E-2</v>
          </cell>
        </row>
        <row r="61">
          <cell r="O61" t="str">
            <v>Valle d'Aosta</v>
          </cell>
          <cell r="P61">
            <v>4.2</v>
          </cell>
          <cell r="R61" t="str">
            <v>Veneto</v>
          </cell>
          <cell r="S61">
            <v>4.6619613861702713E-2</v>
          </cell>
        </row>
        <row r="62">
          <cell r="O62" t="str">
            <v>Veneto</v>
          </cell>
          <cell r="P62">
            <v>22.6</v>
          </cell>
          <cell r="R62" t="str">
            <v>Piemonte</v>
          </cell>
          <cell r="S62">
            <v>6.5784063810541901E-2</v>
          </cell>
        </row>
        <row r="63">
          <cell r="O63" t="str">
            <v>Piemonte</v>
          </cell>
          <cell r="P63">
            <v>28</v>
          </cell>
          <cell r="R63" t="str">
            <v>Emilia-Romagna</v>
          </cell>
          <cell r="S63">
            <v>0.18800704845655705</v>
          </cell>
        </row>
        <row r="64">
          <cell r="O64" t="str">
            <v>Marche</v>
          </cell>
          <cell r="P64">
            <v>37.799999999999997</v>
          </cell>
          <cell r="R64" t="str">
            <v>Marche</v>
          </cell>
          <cell r="S64">
            <v>0.25417745351847493</v>
          </cell>
        </row>
        <row r="65">
          <cell r="O65" t="str">
            <v>Emilia-Romagna</v>
          </cell>
          <cell r="P65">
            <v>83.2</v>
          </cell>
          <cell r="R65" t="str">
            <v>Lazio</v>
          </cell>
          <cell r="S65">
            <v>0.2652723188335297</v>
          </cell>
        </row>
        <row r="66">
          <cell r="O66" t="str">
            <v>Lazio</v>
          </cell>
          <cell r="P66">
            <v>151.6</v>
          </cell>
          <cell r="R66" t="str">
            <v>Valle d'Aosta</v>
          </cell>
          <cell r="S66">
            <v>0.34046692607003892</v>
          </cell>
        </row>
        <row r="67">
          <cell r="O67" t="str">
            <v>Liguria</v>
          </cell>
          <cell r="P67">
            <v>154.30000000000001</v>
          </cell>
          <cell r="R67" t="str">
            <v>Toscana</v>
          </cell>
          <cell r="S67">
            <v>0.78346993099731899</v>
          </cell>
        </row>
        <row r="68">
          <cell r="O68" t="str">
            <v>Toscana</v>
          </cell>
          <cell r="P68">
            <v>287</v>
          </cell>
          <cell r="R68" t="str">
            <v>Liguria</v>
          </cell>
          <cell r="S68">
            <v>1.0223776807597533</v>
          </cell>
        </row>
        <row r="69">
          <cell r="O69" t="str">
            <v>Abruzzo</v>
          </cell>
          <cell r="P69">
            <v>482.9</v>
          </cell>
          <cell r="R69" t="str">
            <v>Italia</v>
          </cell>
          <cell r="S69">
            <v>3.545189369639401</v>
          </cell>
        </row>
        <row r="70">
          <cell r="O70" t="str">
            <v>Molise</v>
          </cell>
          <cell r="P70">
            <v>718.4</v>
          </cell>
          <cell r="R70" t="str">
            <v>Abruzzo</v>
          </cell>
          <cell r="S70">
            <v>3.7846310592107839</v>
          </cell>
        </row>
        <row r="71">
          <cell r="O71" t="str">
            <v>Sardegna</v>
          </cell>
          <cell r="P71">
            <v>1760.5</v>
          </cell>
          <cell r="R71" t="str">
            <v>Campania</v>
          </cell>
          <cell r="S71">
            <v>6.3243854477439445</v>
          </cell>
        </row>
        <row r="72">
          <cell r="O72" t="str">
            <v>Calabria</v>
          </cell>
          <cell r="P72">
            <v>2204.1</v>
          </cell>
          <cell r="R72" t="str">
            <v>Sicilia</v>
          </cell>
          <cell r="S72">
            <v>7.0218683644337068</v>
          </cell>
        </row>
        <row r="73">
          <cell r="O73" t="str">
            <v>Basilicata</v>
          </cell>
          <cell r="P73">
            <v>2651.8</v>
          </cell>
          <cell r="R73" t="str">
            <v>Sardegna</v>
          </cell>
          <cell r="S73">
            <v>11.090371566819725</v>
          </cell>
        </row>
        <row r="74">
          <cell r="O74" t="str">
            <v>Sicilia</v>
          </cell>
          <cell r="P74">
            <v>3393.9</v>
          </cell>
          <cell r="R74" t="str">
            <v>Calabria</v>
          </cell>
          <cell r="S74">
            <v>11.879033379431664</v>
          </cell>
        </row>
        <row r="75">
          <cell r="O75" t="str">
            <v>Campania</v>
          </cell>
          <cell r="P75">
            <v>3557.1</v>
          </cell>
          <cell r="R75" t="str">
            <v>Puglia</v>
          </cell>
          <cell r="S75">
            <v>13.734083688742706</v>
          </cell>
        </row>
        <row r="76">
          <cell r="O76" t="str">
            <v>Puglia</v>
          </cell>
          <cell r="P76">
            <v>5387.8</v>
          </cell>
          <cell r="R76" t="str">
            <v>Molise</v>
          </cell>
          <cell r="S76">
            <v>24.590107821324661</v>
          </cell>
        </row>
        <row r="77">
          <cell r="R77" t="str">
            <v>Basilicata</v>
          </cell>
          <cell r="S77">
            <v>49.001419152647607</v>
          </cell>
        </row>
      </sheetData>
      <sheetData sheetId="10">
        <row r="31">
          <cell r="O31" t="str">
            <v>Liguria</v>
          </cell>
          <cell r="P31">
            <v>0.84149037884957001</v>
          </cell>
          <cell r="R31" t="str">
            <v>Valle d'Aosta</v>
          </cell>
          <cell r="S31">
            <v>26</v>
          </cell>
        </row>
        <row r="32">
          <cell r="O32" t="str">
            <v>Campania</v>
          </cell>
          <cell r="P32">
            <v>1.6428360613183226</v>
          </cell>
          <cell r="R32" t="str">
            <v>Liguria</v>
          </cell>
          <cell r="S32">
            <v>127</v>
          </cell>
        </row>
        <row r="33">
          <cell r="O33" t="str">
            <v>Valle d'Aosta</v>
          </cell>
          <cell r="P33">
            <v>2.1076523994811933</v>
          </cell>
          <cell r="R33" t="str">
            <v>Molise</v>
          </cell>
          <cell r="S33">
            <v>181</v>
          </cell>
        </row>
        <row r="34">
          <cell r="O34" t="str">
            <v>Toscana</v>
          </cell>
          <cell r="P34">
            <v>2.4787132311692184</v>
          </cell>
          <cell r="R34" t="str">
            <v xml:space="preserve">Prov. Trento </v>
          </cell>
          <cell r="S34">
            <v>207</v>
          </cell>
        </row>
        <row r="35">
          <cell r="O35" t="str">
            <v>Lazio</v>
          </cell>
          <cell r="P35">
            <v>2.6177268402042246</v>
          </cell>
          <cell r="R35" t="str">
            <v>Prov. Bolzano</v>
          </cell>
          <cell r="S35">
            <v>268</v>
          </cell>
        </row>
        <row r="36">
          <cell r="O36" t="str">
            <v>Lombardia</v>
          </cell>
          <cell r="P36">
            <v>2.7265401884581357</v>
          </cell>
          <cell r="R36" t="str">
            <v>Basilicata</v>
          </cell>
          <cell r="S36">
            <v>388</v>
          </cell>
        </row>
        <row r="37">
          <cell r="O37" t="str">
            <v>Calabria</v>
          </cell>
          <cell r="P37">
            <v>3.0881929705613826</v>
          </cell>
          <cell r="R37" t="str">
            <v>Umbria</v>
          </cell>
          <cell r="S37">
            <v>513</v>
          </cell>
        </row>
        <row r="38">
          <cell r="O38" t="str">
            <v>Sicilia</v>
          </cell>
          <cell r="P38">
            <v>3.1903476878979271</v>
          </cell>
          <cell r="R38" t="str">
            <v>Calabria</v>
          </cell>
          <cell r="S38">
            <v>573</v>
          </cell>
        </row>
        <row r="39">
          <cell r="O39" t="str">
            <v>Italia</v>
          </cell>
          <cell r="P39">
            <v>3.8275366921500922</v>
          </cell>
          <cell r="R39" t="str">
            <v>Friuli-V. Giulia</v>
          </cell>
          <cell r="S39">
            <v>591</v>
          </cell>
        </row>
        <row r="40">
          <cell r="O40" t="str">
            <v xml:space="preserve">Prov. Trento </v>
          </cell>
          <cell r="P40">
            <v>3.8864773119846192</v>
          </cell>
          <cell r="R40" t="str">
            <v>Abruzzo</v>
          </cell>
          <cell r="S40">
            <v>774</v>
          </cell>
        </row>
        <row r="41">
          <cell r="O41" t="str">
            <v>Piemonte</v>
          </cell>
          <cell r="P41">
            <v>4.2101800838746817</v>
          </cell>
          <cell r="R41" t="str">
            <v>Toscana</v>
          </cell>
          <cell r="S41">
            <v>908</v>
          </cell>
        </row>
        <row r="42">
          <cell r="O42" t="str">
            <v>Veneto</v>
          </cell>
          <cell r="P42">
            <v>4.5464437589023357</v>
          </cell>
          <cell r="R42" t="str">
            <v>Campania</v>
          </cell>
          <cell r="S42">
            <v>924</v>
          </cell>
        </row>
        <row r="43">
          <cell r="O43" t="str">
            <v>Friuli-V. Giulia</v>
          </cell>
          <cell r="P43">
            <v>4.9470680460420526</v>
          </cell>
          <cell r="R43" t="str">
            <v>Sardegna</v>
          </cell>
          <cell r="S43">
            <v>1001</v>
          </cell>
        </row>
        <row r="44">
          <cell r="O44" t="str">
            <v>Prov. Bolzano</v>
          </cell>
          <cell r="P44">
            <v>4.9541738915035909</v>
          </cell>
          <cell r="R44" t="str">
            <v>Marche</v>
          </cell>
          <cell r="S44">
            <v>1150</v>
          </cell>
        </row>
        <row r="45">
          <cell r="O45" t="str">
            <v>Emilia-Romagna</v>
          </cell>
          <cell r="P45">
            <v>5.1295192307257746</v>
          </cell>
          <cell r="R45" t="str">
            <v>Lazio</v>
          </cell>
          <cell r="S45">
            <v>1496</v>
          </cell>
        </row>
        <row r="46">
          <cell r="O46" t="str">
            <v>Umbria</v>
          </cell>
          <cell r="P46">
            <v>5.9733678616507451</v>
          </cell>
          <cell r="R46" t="str">
            <v>Sicilia</v>
          </cell>
          <cell r="S46">
            <v>1542</v>
          </cell>
        </row>
        <row r="47">
          <cell r="O47" t="str">
            <v>Abruzzo</v>
          </cell>
          <cell r="P47">
            <v>6.0660684196089187</v>
          </cell>
          <cell r="R47" t="str">
            <v>Piemonte</v>
          </cell>
          <cell r="S47">
            <v>1792</v>
          </cell>
        </row>
        <row r="48">
          <cell r="O48" t="str">
            <v>Molise</v>
          </cell>
          <cell r="P48">
            <v>6.1954475440698271</v>
          </cell>
          <cell r="R48" t="str">
            <v>Veneto</v>
          </cell>
          <cell r="S48">
            <v>2204</v>
          </cell>
        </row>
        <row r="49">
          <cell r="O49" t="str">
            <v>Sardegna</v>
          </cell>
          <cell r="P49">
            <v>6.3058573918696643</v>
          </cell>
          <cell r="R49" t="str">
            <v>Emilia-Romagna</v>
          </cell>
          <cell r="S49">
            <v>2270</v>
          </cell>
        </row>
        <row r="50">
          <cell r="O50" t="str">
            <v>Basilicata</v>
          </cell>
          <cell r="P50">
            <v>7.1696774384294706</v>
          </cell>
          <cell r="R50" t="str">
            <v>Lombardia</v>
          </cell>
          <cell r="S50">
            <v>2711</v>
          </cell>
        </row>
        <row r="51">
          <cell r="O51" t="str">
            <v>Puglia</v>
          </cell>
          <cell r="P51">
            <v>7.5147701686056454</v>
          </cell>
          <cell r="R51" t="str">
            <v>Puglia</v>
          </cell>
          <cell r="S51">
            <v>2948</v>
          </cell>
        </row>
        <row r="52">
          <cell r="O52" t="str">
            <v>Marche</v>
          </cell>
          <cell r="P52">
            <v>7.7329119456678885</v>
          </cell>
        </row>
        <row r="57">
          <cell r="O57" t="str">
            <v>Valle d'Aosta</v>
          </cell>
          <cell r="P57">
            <v>27.9</v>
          </cell>
          <cell r="R57" t="str">
            <v>Liguria</v>
          </cell>
          <cell r="S57">
            <v>0.80703565467620175</v>
          </cell>
        </row>
        <row r="58">
          <cell r="O58" t="str">
            <v>Liguria</v>
          </cell>
          <cell r="P58">
            <v>121.8</v>
          </cell>
          <cell r="R58" t="str">
            <v>Campania</v>
          </cell>
          <cell r="S58">
            <v>1.6929745644884273</v>
          </cell>
        </row>
        <row r="59">
          <cell r="O59" t="str">
            <v>Prov Trento</v>
          </cell>
          <cell r="P59">
            <v>200.9</v>
          </cell>
          <cell r="R59" t="str">
            <v>Valle d'Aosta</v>
          </cell>
          <cell r="S59">
            <v>2.2616731517509727</v>
          </cell>
        </row>
        <row r="60">
          <cell r="O60" t="str">
            <v>Molise</v>
          </cell>
          <cell r="P60">
            <v>221.3</v>
          </cell>
          <cell r="R60" t="str">
            <v>Lombardia</v>
          </cell>
          <cell r="S60">
            <v>2.5600914974991462</v>
          </cell>
        </row>
        <row r="61">
          <cell r="O61" t="str">
            <v>Prov Bolzano</v>
          </cell>
          <cell r="P61">
            <v>271.3</v>
          </cell>
          <cell r="R61" t="str">
            <v>Toscana</v>
          </cell>
          <cell r="S61">
            <v>2.6067436833078044</v>
          </cell>
        </row>
        <row r="62">
          <cell r="O62" t="str">
            <v>Basilicata</v>
          </cell>
          <cell r="P62">
            <v>476.7</v>
          </cell>
          <cell r="R62" t="str">
            <v>Lazio</v>
          </cell>
          <cell r="S62">
            <v>3.0376830177770948</v>
          </cell>
        </row>
        <row r="63">
          <cell r="O63" t="str">
            <v>Umbria</v>
          </cell>
          <cell r="P63">
            <v>551.1</v>
          </cell>
          <cell r="R63" t="str">
            <v>Calabria</v>
          </cell>
          <cell r="S63">
            <v>3.5613925217224462</v>
          </cell>
        </row>
        <row r="64">
          <cell r="O64" t="str">
            <v>Friuli-V. Giulia</v>
          </cell>
          <cell r="P64">
            <v>609.29999999999995</v>
          </cell>
          <cell r="R64" t="str">
            <v>Prov Trento</v>
          </cell>
          <cell r="S64">
            <v>3.7719482704237199</v>
          </cell>
        </row>
        <row r="65">
          <cell r="O65" t="str">
            <v>Calabria</v>
          </cell>
          <cell r="P65">
            <v>660.8</v>
          </cell>
          <cell r="R65" t="str">
            <v>Sicilia</v>
          </cell>
          <cell r="S65">
            <v>3.9345552516702256</v>
          </cell>
        </row>
        <row r="66">
          <cell r="O66" t="str">
            <v>Abruzzo</v>
          </cell>
          <cell r="P66">
            <v>909.9</v>
          </cell>
          <cell r="R66" t="str">
            <v>Italia</v>
          </cell>
          <cell r="S66">
            <v>4.2417319303685117</v>
          </cell>
        </row>
        <row r="67">
          <cell r="O67" t="str">
            <v>Campania</v>
          </cell>
          <cell r="P67">
            <v>952.2</v>
          </cell>
          <cell r="R67" t="str">
            <v>Piemonte</v>
          </cell>
          <cell r="S67">
            <v>4.4253879497691688</v>
          </cell>
        </row>
        <row r="68">
          <cell r="O68" t="str">
            <v>Toscana</v>
          </cell>
          <cell r="P68">
            <v>954.9</v>
          </cell>
          <cell r="R68" t="str">
            <v>Veneto</v>
          </cell>
          <cell r="S68">
            <v>4.6578357566249871</v>
          </cell>
        </row>
        <row r="69">
          <cell r="O69" t="str">
            <v>Sardegna</v>
          </cell>
          <cell r="P69">
            <v>1166.5</v>
          </cell>
          <cell r="R69" t="str">
            <v>Prov Bolzano</v>
          </cell>
          <cell r="S69">
            <v>5.0151767789735997</v>
          </cell>
        </row>
        <row r="70">
          <cell r="O70" t="str">
            <v>Marche</v>
          </cell>
          <cell r="P70">
            <v>1314.3</v>
          </cell>
          <cell r="R70" t="str">
            <v>Friuli-V. Giulia</v>
          </cell>
          <cell r="S70">
            <v>5.1002513713255881</v>
          </cell>
        </row>
        <row r="71">
          <cell r="O71" t="str">
            <v>Lazio</v>
          </cell>
          <cell r="P71">
            <v>1736</v>
          </cell>
          <cell r="R71" t="str">
            <v>Emilia-Romagna</v>
          </cell>
          <cell r="S71">
            <v>5.4106259233699543</v>
          </cell>
        </row>
        <row r="72">
          <cell r="O72" t="str">
            <v>Piemonte</v>
          </cell>
          <cell r="P72">
            <v>1883.6</v>
          </cell>
          <cell r="R72" t="str">
            <v>Umbria</v>
          </cell>
          <cell r="S72">
            <v>6.4170039542996609</v>
          </cell>
        </row>
        <row r="73">
          <cell r="O73" t="str">
            <v>Sicilia</v>
          </cell>
          <cell r="P73">
            <v>1901.7</v>
          </cell>
          <cell r="R73" t="str">
            <v>Abruzzo</v>
          </cell>
          <cell r="S73">
            <v>7.1311571770053686</v>
          </cell>
        </row>
        <row r="74">
          <cell r="O74" t="str">
            <v>Veneto</v>
          </cell>
          <cell r="P74">
            <v>2258</v>
          </cell>
          <cell r="R74" t="str">
            <v>Sardegna</v>
          </cell>
          <cell r="S74">
            <v>7.3484342134025606</v>
          </cell>
        </row>
        <row r="75">
          <cell r="O75" t="str">
            <v>Emilia-Romagna</v>
          </cell>
          <cell r="P75">
            <v>2394.4</v>
          </cell>
          <cell r="R75" t="str">
            <v>Molise</v>
          </cell>
          <cell r="S75">
            <v>7.5748759199041595</v>
          </cell>
        </row>
        <row r="76">
          <cell r="O76" t="str">
            <v>Lombardia</v>
          </cell>
          <cell r="P76">
            <v>2545.5</v>
          </cell>
          <cell r="R76" t="str">
            <v>Basilicata</v>
          </cell>
          <cell r="S76">
            <v>8.8087248322147644</v>
          </cell>
        </row>
        <row r="77">
          <cell r="O77" t="str">
            <v>Puglia</v>
          </cell>
          <cell r="P77">
            <v>3880.9</v>
          </cell>
          <cell r="R77" t="str">
            <v>Marche</v>
          </cell>
          <cell r="S77">
            <v>8.837709713209831</v>
          </cell>
        </row>
        <row r="78">
          <cell r="R78" t="str">
            <v>Puglia</v>
          </cell>
          <cell r="S78">
            <v>9.8928329536437083</v>
          </cell>
        </row>
      </sheetData>
      <sheetData sheetId="11">
        <row r="33">
          <cell r="O33" t="str">
            <v>Liguria</v>
          </cell>
          <cell r="P33">
            <v>0.14908294113476633</v>
          </cell>
          <cell r="R33" t="str">
            <v>Valle d'Aosta</v>
          </cell>
          <cell r="S33">
            <v>3.1</v>
          </cell>
        </row>
        <row r="34">
          <cell r="O34" t="str">
            <v>Sicilia</v>
          </cell>
          <cell r="P34">
            <v>0.15331048227836341</v>
          </cell>
          <cell r="R34" t="str">
            <v>Prov. Bolzano</v>
          </cell>
          <cell r="S34">
            <v>14.4</v>
          </cell>
        </row>
        <row r="35">
          <cell r="O35" t="str">
            <v>Abruzzo</v>
          </cell>
          <cell r="P35">
            <v>0.24060503938242095</v>
          </cell>
          <cell r="R35" t="str">
            <v>Liguria</v>
          </cell>
          <cell r="S35">
            <v>22.5</v>
          </cell>
        </row>
        <row r="36">
          <cell r="O36" t="str">
            <v>Marche</v>
          </cell>
          <cell r="P36">
            <v>0.24207376525569041</v>
          </cell>
          <cell r="R36" t="str">
            <v>Abruzzo</v>
          </cell>
          <cell r="S36">
            <v>30.7</v>
          </cell>
        </row>
        <row r="37">
          <cell r="O37" t="str">
            <v>Valle d'Aosta</v>
          </cell>
          <cell r="P37">
            <v>0.25129701686121919</v>
          </cell>
          <cell r="R37" t="str">
            <v>Marche</v>
          </cell>
          <cell r="S37">
            <v>36</v>
          </cell>
        </row>
        <row r="38">
          <cell r="O38" t="str">
            <v>Prov. Bolzano</v>
          </cell>
          <cell r="P38">
            <v>0.2661944180509393</v>
          </cell>
          <cell r="R38" t="str">
            <v>Molise</v>
          </cell>
          <cell r="S38">
            <v>46.1</v>
          </cell>
        </row>
        <row r="39">
          <cell r="O39" t="str">
            <v>Lazio</v>
          </cell>
          <cell r="P39">
            <v>0.29484423300428603</v>
          </cell>
          <cell r="R39" t="str">
            <v>Umbria</v>
          </cell>
          <cell r="S39">
            <v>48.5</v>
          </cell>
        </row>
        <row r="40">
          <cell r="O40" t="str">
            <v>Campania</v>
          </cell>
          <cell r="P40">
            <v>0.4249327041721635</v>
          </cell>
          <cell r="R40" t="str">
            <v>Sicilia</v>
          </cell>
          <cell r="S40">
            <v>74.099999999999994</v>
          </cell>
        </row>
        <row r="41">
          <cell r="O41" t="str">
            <v>Toscana</v>
          </cell>
          <cell r="P41">
            <v>0.44087245246016388</v>
          </cell>
          <cell r="R41" t="str">
            <v xml:space="preserve">Prov. Trento </v>
          </cell>
          <cell r="S41">
            <v>80.900000000000006</v>
          </cell>
        </row>
        <row r="42">
          <cell r="O42" t="str">
            <v>Umbria</v>
          </cell>
          <cell r="P42">
            <v>0.56473360875255585</v>
          </cell>
          <cell r="R42" t="str">
            <v>Basilicata</v>
          </cell>
          <cell r="S42">
            <v>82.6</v>
          </cell>
        </row>
        <row r="43">
          <cell r="O43" t="str">
            <v>Italia</v>
          </cell>
          <cell r="P43">
            <v>0.69557695219829507</v>
          </cell>
          <cell r="R43" t="str">
            <v>Sardegna</v>
          </cell>
          <cell r="S43">
            <v>112.5</v>
          </cell>
        </row>
        <row r="44">
          <cell r="O44" t="str">
            <v>Sardegna</v>
          </cell>
          <cell r="P44">
            <v>0.70870025632900824</v>
          </cell>
          <cell r="R44" t="str">
            <v>Friuli-V. Giulia</v>
          </cell>
          <cell r="S44">
            <v>140.5</v>
          </cell>
        </row>
        <row r="45">
          <cell r="O45" t="str">
            <v>Veneto</v>
          </cell>
          <cell r="P45">
            <v>0.76819222133177378</v>
          </cell>
          <cell r="R45" t="str">
            <v>Toscana</v>
          </cell>
          <cell r="S45">
            <v>161.5</v>
          </cell>
        </row>
        <row r="46">
          <cell r="O46" t="str">
            <v>Piemonte</v>
          </cell>
          <cell r="P46">
            <v>0.81431273274049376</v>
          </cell>
          <cell r="R46" t="str">
            <v>Lazio</v>
          </cell>
          <cell r="S46">
            <v>168.5</v>
          </cell>
        </row>
        <row r="47">
          <cell r="O47" t="str">
            <v>Puglia</v>
          </cell>
          <cell r="P47">
            <v>0.8473234749133367</v>
          </cell>
          <cell r="R47" t="str">
            <v>Calabria</v>
          </cell>
          <cell r="S47">
            <v>200.8</v>
          </cell>
        </row>
        <row r="48">
          <cell r="O48" t="str">
            <v>Lombardia</v>
          </cell>
          <cell r="P48">
            <v>0.95091986285030161</v>
          </cell>
          <cell r="R48" t="str">
            <v>Campania</v>
          </cell>
          <cell r="S48">
            <v>239</v>
          </cell>
        </row>
        <row r="49">
          <cell r="O49" t="str">
            <v>Calabria</v>
          </cell>
          <cell r="P49">
            <v>1.0822149188284917</v>
          </cell>
          <cell r="R49" t="str">
            <v>Puglia</v>
          </cell>
          <cell r="S49">
            <v>332.4</v>
          </cell>
        </row>
        <row r="50">
          <cell r="O50" t="str">
            <v>Friuli-V. Giulia</v>
          </cell>
          <cell r="P50">
            <v>1.1760796285429922</v>
          </cell>
          <cell r="R50" t="str">
            <v>Piemonte</v>
          </cell>
          <cell r="S50">
            <v>346.6</v>
          </cell>
        </row>
        <row r="51">
          <cell r="O51" t="str">
            <v>Emilia-Romagna</v>
          </cell>
          <cell r="P51">
            <v>1.4633817858229128</v>
          </cell>
          <cell r="R51" t="str">
            <v>Veneto</v>
          </cell>
          <cell r="S51">
            <v>372.4</v>
          </cell>
        </row>
        <row r="52">
          <cell r="O52" t="str">
            <v xml:space="preserve">Prov. Trento </v>
          </cell>
          <cell r="P52">
            <v>1.5189179446355348</v>
          </cell>
          <cell r="R52" t="str">
            <v>Emilia-Romagna</v>
          </cell>
          <cell r="S52">
            <v>647.6</v>
          </cell>
        </row>
        <row r="53">
          <cell r="O53" t="str">
            <v>Basilicata</v>
          </cell>
          <cell r="P53">
            <v>1.5263282381811194</v>
          </cell>
          <cell r="R53" t="str">
            <v>Lombardia</v>
          </cell>
          <cell r="S53">
            <v>945.5</v>
          </cell>
        </row>
        <row r="54">
          <cell r="O54" t="str">
            <v>Molise</v>
          </cell>
          <cell r="P54">
            <v>1.5779565291802156</v>
          </cell>
        </row>
        <row r="59">
          <cell r="O59" t="str">
            <v>Valle d'Aosta</v>
          </cell>
          <cell r="P59">
            <v>10.600000000000001</v>
          </cell>
          <cell r="R59" t="str">
            <v>Liguria</v>
          </cell>
          <cell r="S59">
            <v>0.17691175681325605</v>
          </cell>
        </row>
        <row r="60">
          <cell r="O60" t="str">
            <v>Liguria</v>
          </cell>
          <cell r="P60">
            <v>26.7</v>
          </cell>
          <cell r="R60" t="str">
            <v>Sicilia</v>
          </cell>
          <cell r="S60">
            <v>0.50606941923465176</v>
          </cell>
        </row>
        <row r="61">
          <cell r="O61" t="str">
            <v xml:space="preserve">Prov. Trento </v>
          </cell>
          <cell r="P61">
            <v>62.300000000000004</v>
          </cell>
          <cell r="R61" t="str">
            <v>Valle d'Aosta</v>
          </cell>
          <cell r="S61">
            <v>0.85927367055771742</v>
          </cell>
        </row>
        <row r="62">
          <cell r="O62" t="str">
            <v>Abruzzo</v>
          </cell>
          <cell r="P62">
            <v>114.5</v>
          </cell>
          <cell r="R62" t="str">
            <v>Abruzzo</v>
          </cell>
          <cell r="S62">
            <v>0.89737058662173286</v>
          </cell>
        </row>
        <row r="63">
          <cell r="O63" t="str">
            <v>Marche</v>
          </cell>
          <cell r="P63">
            <v>143.30000000000001</v>
          </cell>
          <cell r="R63" t="str">
            <v>Marche</v>
          </cell>
          <cell r="S63">
            <v>0.96358807114278999</v>
          </cell>
        </row>
        <row r="64">
          <cell r="O64" t="str">
            <v>Molise</v>
          </cell>
          <cell r="P64">
            <v>160.9</v>
          </cell>
          <cell r="R64" t="str">
            <v>Lazio</v>
          </cell>
          <cell r="S64">
            <v>1.1127088888274508</v>
          </cell>
        </row>
        <row r="65">
          <cell r="O65" t="str">
            <v>Umbria</v>
          </cell>
          <cell r="P65">
            <v>216.5</v>
          </cell>
          <cell r="R65" t="str">
            <v xml:space="preserve">Prov. Trento </v>
          </cell>
          <cell r="S65">
            <v>1.1696982441383661</v>
          </cell>
        </row>
        <row r="66">
          <cell r="O66" t="str">
            <v>Sicilia</v>
          </cell>
          <cell r="P66">
            <v>244.60000000000002</v>
          </cell>
          <cell r="R66" t="str">
            <v>Toscana</v>
          </cell>
          <cell r="S66">
            <v>1.4151596244913247</v>
          </cell>
        </row>
        <row r="67">
          <cell r="O67" t="str">
            <v>Basilicata</v>
          </cell>
          <cell r="P67">
            <v>255.2</v>
          </cell>
          <cell r="R67" t="str">
            <v>Campania</v>
          </cell>
          <cell r="S67">
            <v>2.017985854541446</v>
          </cell>
        </row>
        <row r="68">
          <cell r="O68" t="str">
            <v xml:space="preserve">Prov. Bolzano </v>
          </cell>
          <cell r="P68">
            <v>289.89999999999998</v>
          </cell>
          <cell r="R68" t="str">
            <v>Umbria</v>
          </cell>
          <cell r="S68">
            <v>2.5209242535036771</v>
          </cell>
        </row>
        <row r="69">
          <cell r="O69" t="str">
            <v>Toscana</v>
          </cell>
          <cell r="P69">
            <v>518.40000000000009</v>
          </cell>
          <cell r="R69" t="str">
            <v>Italia</v>
          </cell>
          <cell r="S69">
            <v>3.2306889771025924</v>
          </cell>
        </row>
        <row r="70">
          <cell r="O70" t="str">
            <v>Sardegna</v>
          </cell>
          <cell r="P70">
            <v>561.6</v>
          </cell>
          <cell r="R70" t="str">
            <v>Sardegna</v>
          </cell>
          <cell r="S70">
            <v>3.5378316795944094</v>
          </cell>
        </row>
        <row r="71">
          <cell r="O71" t="str">
            <v>Lazio</v>
          </cell>
          <cell r="P71">
            <v>635.9</v>
          </cell>
          <cell r="R71" t="str">
            <v>Puglia</v>
          </cell>
          <cell r="S71">
            <v>3.6985006911906146</v>
          </cell>
        </row>
        <row r="72">
          <cell r="O72" t="str">
            <v>Friuli-V. Giulia</v>
          </cell>
          <cell r="P72">
            <v>836.3</v>
          </cell>
          <cell r="R72" t="str">
            <v>Veneto</v>
          </cell>
          <cell r="S72">
            <v>4.1491456336915409</v>
          </cell>
        </row>
        <row r="73">
          <cell r="O73" t="str">
            <v>Campania</v>
          </cell>
          <cell r="P73">
            <v>1135</v>
          </cell>
          <cell r="R73" t="str">
            <v>Lombardia</v>
          </cell>
          <cell r="S73">
            <v>4.2556555342831999</v>
          </cell>
        </row>
        <row r="74">
          <cell r="O74" t="str">
            <v>Calabria</v>
          </cell>
          <cell r="P74">
            <v>1343.6</v>
          </cell>
          <cell r="R74" t="str">
            <v>Piemonte</v>
          </cell>
          <cell r="S74">
            <v>4.3734655279758483</v>
          </cell>
        </row>
        <row r="75">
          <cell r="O75" t="str">
            <v>Puglia</v>
          </cell>
          <cell r="P75">
            <v>1450.9</v>
          </cell>
          <cell r="R75" t="str">
            <v>Basilicata</v>
          </cell>
          <cell r="S75">
            <v>4.7157259852762907</v>
          </cell>
        </row>
        <row r="76">
          <cell r="O76" t="str">
            <v>Piemonte</v>
          </cell>
          <cell r="P76">
            <v>1861.5</v>
          </cell>
          <cell r="R76" t="str">
            <v xml:space="preserve">Prov. Bolzano </v>
          </cell>
          <cell r="S76">
            <v>5.3590112356227282</v>
          </cell>
        </row>
        <row r="77">
          <cell r="O77" t="str">
            <v>Veneto</v>
          </cell>
          <cell r="P77">
            <v>2011.3999999999999</v>
          </cell>
          <cell r="R77" t="str">
            <v>Molise</v>
          </cell>
          <cell r="S77">
            <v>5.5074448057504712</v>
          </cell>
        </row>
        <row r="78">
          <cell r="O78" t="str">
            <v>Emilia-Romagna</v>
          </cell>
          <cell r="P78">
            <v>2960.3</v>
          </cell>
          <cell r="R78" t="str">
            <v>Emilia-Romagna</v>
          </cell>
          <cell r="S78">
            <v>6.6893902108887717</v>
          </cell>
        </row>
        <row r="79">
          <cell r="O79" t="str">
            <v>Lombardia</v>
          </cell>
          <cell r="P79">
            <v>4231.3999999999996</v>
          </cell>
          <cell r="R79" t="str">
            <v>Friuli-V. Giulia</v>
          </cell>
          <cell r="S79">
            <v>7.0003942587224506</v>
          </cell>
        </row>
        <row r="80">
          <cell r="R80" t="str">
            <v>Calabria</v>
          </cell>
          <cell r="S80">
            <v>7.241354407061559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51EB1-AFCD-4555-8B98-AB9DE570F522}">
  <sheetPr>
    <tabColor rgb="FF92D050"/>
  </sheetPr>
  <dimension ref="B2:I35"/>
  <sheetViews>
    <sheetView zoomScaleNormal="100" workbookViewId="0">
      <selection activeCell="B3" sqref="B3"/>
    </sheetView>
  </sheetViews>
  <sheetFormatPr defaultRowHeight="15" x14ac:dyDescent="0.25"/>
  <cols>
    <col min="1" max="1" width="9.140625" style="1"/>
    <col min="2" max="2" width="44" style="1" customWidth="1"/>
    <col min="3" max="8" width="12.85546875" style="1" customWidth="1"/>
    <col min="9" max="9" width="23.85546875" style="1" customWidth="1"/>
    <col min="10" max="16384" width="9.140625" style="1"/>
  </cols>
  <sheetData>
    <row r="2" spans="2:9" x14ac:dyDescent="0.25">
      <c r="B2" s="126"/>
    </row>
    <row r="3" spans="2:9" x14ac:dyDescent="0.25">
      <c r="B3" s="2" t="s">
        <v>0</v>
      </c>
    </row>
    <row r="5" spans="2:9" ht="48.75" customHeight="1" x14ac:dyDescent="0.25">
      <c r="B5" s="4" t="s">
        <v>1</v>
      </c>
      <c r="C5" s="5" t="s">
        <v>2</v>
      </c>
      <c r="D5" s="6"/>
      <c r="E5" s="7"/>
      <c r="F5" s="5" t="s">
        <v>3</v>
      </c>
      <c r="G5" s="6"/>
      <c r="H5" s="7"/>
      <c r="I5" s="8" t="s">
        <v>4</v>
      </c>
    </row>
    <row r="6" spans="2:9" ht="34.5" thickBot="1" x14ac:dyDescent="0.3">
      <c r="B6" s="9"/>
      <c r="C6" s="10" t="s">
        <v>5</v>
      </c>
      <c r="D6" s="11" t="s">
        <v>6</v>
      </c>
      <c r="E6" s="12" t="s">
        <v>7</v>
      </c>
      <c r="F6" s="10" t="s">
        <v>5</v>
      </c>
      <c r="G6" s="13" t="s">
        <v>8</v>
      </c>
      <c r="H6" s="12" t="s">
        <v>9</v>
      </c>
      <c r="I6" s="10" t="s">
        <v>10</v>
      </c>
    </row>
    <row r="7" spans="2:9" ht="45.75" customHeight="1" x14ac:dyDescent="0.25">
      <c r="B7" s="14" t="s">
        <v>11</v>
      </c>
      <c r="C7" s="15">
        <v>10176</v>
      </c>
      <c r="D7" s="16">
        <v>0.46463631797634813</v>
      </c>
      <c r="E7" s="17">
        <v>9.4785808867175012E-2</v>
      </c>
      <c r="F7" s="15">
        <v>10207</v>
      </c>
      <c r="G7" s="16">
        <v>0.44504033137126664</v>
      </c>
      <c r="H7" s="17">
        <v>8.4691337537338207E-2</v>
      </c>
      <c r="I7" s="18">
        <v>10003.4</v>
      </c>
    </row>
    <row r="8" spans="2:9" x14ac:dyDescent="0.25">
      <c r="B8" s="19" t="s">
        <v>12</v>
      </c>
      <c r="C8" s="20">
        <v>4126</v>
      </c>
      <c r="D8" s="21">
        <v>0.18839322405369618</v>
      </c>
      <c r="E8" s="22">
        <v>3.8432217706954021E-2</v>
      </c>
      <c r="F8" s="20">
        <v>4166</v>
      </c>
      <c r="G8" s="21">
        <v>0.18164377588838021</v>
      </c>
      <c r="H8" s="22">
        <v>3.4566876866910054E-2</v>
      </c>
      <c r="I8" s="23">
        <v>3902.7</v>
      </c>
    </row>
    <row r="9" spans="2:9" x14ac:dyDescent="0.25">
      <c r="B9" s="19" t="s">
        <v>14</v>
      </c>
      <c r="C9" s="20">
        <v>1706</v>
      </c>
      <c r="D9" s="21">
        <v>7.7895986484635402E-2</v>
      </c>
      <c r="E9" s="22">
        <v>1.5890781242865623E-2</v>
      </c>
      <c r="F9" s="20">
        <v>1750</v>
      </c>
      <c r="G9" s="21">
        <v>7.6302594288205794E-2</v>
      </c>
      <c r="H9" s="22">
        <v>1.4520411549950216E-2</v>
      </c>
      <c r="I9" s="23">
        <v>1799.4</v>
      </c>
    </row>
    <row r="10" spans="2:9" x14ac:dyDescent="0.25">
      <c r="B10" s="19" t="s">
        <v>16</v>
      </c>
      <c r="C10" s="20">
        <v>2145</v>
      </c>
      <c r="D10" s="21">
        <v>9.7940733299849328E-2</v>
      </c>
      <c r="E10" s="22">
        <v>1.9979909593169261E-2</v>
      </c>
      <c r="F10" s="20">
        <v>2153</v>
      </c>
      <c r="G10" s="21">
        <v>9.3873991715718336E-2</v>
      </c>
      <c r="H10" s="22">
        <v>1.7864254895453038E-2</v>
      </c>
      <c r="I10" s="23">
        <v>2153</v>
      </c>
    </row>
    <row r="11" spans="2:9" x14ac:dyDescent="0.25">
      <c r="B11" s="19" t="s">
        <v>18</v>
      </c>
      <c r="C11" s="20">
        <v>518</v>
      </c>
      <c r="D11" s="21">
        <v>2.3651888041641936E-2</v>
      </c>
      <c r="E11" s="22">
        <v>4.8249851604949545E-3</v>
      </c>
      <c r="F11" s="20">
        <v>508</v>
      </c>
      <c r="G11" s="21">
        <v>2.2149553084804884E-2</v>
      </c>
      <c r="H11" s="22">
        <v>4.2150680384998342E-3</v>
      </c>
      <c r="I11" s="24">
        <v>508.5</v>
      </c>
    </row>
    <row r="12" spans="2:9" x14ac:dyDescent="0.25">
      <c r="B12" s="19" t="s">
        <v>20</v>
      </c>
      <c r="C12" s="20">
        <v>1682</v>
      </c>
      <c r="D12" s="21">
        <v>7.6800146112049675E-2</v>
      </c>
      <c r="E12" s="22">
        <v>1.5667229806858134E-2</v>
      </c>
      <c r="F12" s="20">
        <v>1630</v>
      </c>
      <c r="G12" s="21">
        <v>7.1070416394157399E-2</v>
      </c>
      <c r="H12" s="22">
        <v>1.3524726186525058E-2</v>
      </c>
      <c r="I12" s="23">
        <v>1639.8</v>
      </c>
    </row>
    <row r="13" spans="2:9" x14ac:dyDescent="0.25">
      <c r="B13" s="25" t="s">
        <v>21</v>
      </c>
      <c r="C13" s="26">
        <v>585</v>
      </c>
      <c r="D13" s="27">
        <v>2.6711109081777089E-2</v>
      </c>
      <c r="E13" s="28">
        <v>5.4490662526825258E-3</v>
      </c>
      <c r="F13" s="26">
        <v>588</v>
      </c>
      <c r="G13" s="27">
        <v>2.5637671680837148E-2</v>
      </c>
      <c r="H13" s="28">
        <v>4.8788582807832723E-3</v>
      </c>
      <c r="I13" s="29">
        <v>587.9</v>
      </c>
    </row>
    <row r="14" spans="2:9" x14ac:dyDescent="0.25">
      <c r="B14" s="25" t="s">
        <v>22</v>
      </c>
      <c r="C14" s="26">
        <v>702</v>
      </c>
      <c r="D14" s="27">
        <v>3.2053330898132504E-2</v>
      </c>
      <c r="E14" s="28">
        <v>6.5388795032190307E-3</v>
      </c>
      <c r="F14" s="26">
        <v>699</v>
      </c>
      <c r="G14" s="27">
        <v>3.0477436232831917E-2</v>
      </c>
      <c r="H14" s="28">
        <v>5.7998672419515432E-3</v>
      </c>
      <c r="I14" s="29">
        <v>698.6</v>
      </c>
    </row>
    <row r="15" spans="2:9" ht="15.75" thickBot="1" x14ac:dyDescent="0.3">
      <c r="B15" s="30" t="s">
        <v>23</v>
      </c>
      <c r="C15" s="31">
        <v>395</v>
      </c>
      <c r="D15" s="32">
        <v>1.8035706132140086E-2</v>
      </c>
      <c r="E15" s="33">
        <v>3.6792840509565772E-3</v>
      </c>
      <c r="F15" s="31">
        <v>343</v>
      </c>
      <c r="G15" s="32">
        <v>1.4955308480488337E-2</v>
      </c>
      <c r="H15" s="33">
        <v>2.8460006637902424E-3</v>
      </c>
      <c r="I15" s="34">
        <v>353.3</v>
      </c>
    </row>
    <row r="16" spans="2:9" x14ac:dyDescent="0.25">
      <c r="B16" s="14" t="s">
        <v>25</v>
      </c>
      <c r="C16" s="35">
        <v>10378</v>
      </c>
      <c r="D16" s="16">
        <v>0.47385964111227796</v>
      </c>
      <c r="E16" s="17">
        <v>9.6667366786904699E-2</v>
      </c>
      <c r="F16" s="35">
        <v>11176</v>
      </c>
      <c r="G16" s="16">
        <v>0.48729016786570745</v>
      </c>
      <c r="H16" s="17">
        <v>9.2731496846996345E-2</v>
      </c>
      <c r="I16" s="18">
        <v>10895.8</v>
      </c>
    </row>
    <row r="17" spans="2:9" x14ac:dyDescent="0.25">
      <c r="B17" s="19" t="s">
        <v>16</v>
      </c>
      <c r="C17" s="20">
        <v>236</v>
      </c>
      <c r="D17" s="21">
        <v>1.0775763663759645E-2</v>
      </c>
      <c r="E17" s="22">
        <v>2.1982557874069674E-3</v>
      </c>
      <c r="F17" s="20">
        <v>247.2</v>
      </c>
      <c r="G17" s="21">
        <v>1.0778286461739698E-2</v>
      </c>
      <c r="H17" s="22">
        <v>2.0511118486558249E-3</v>
      </c>
      <c r="I17" s="24">
        <v>246.8</v>
      </c>
    </row>
    <row r="18" spans="2:9" x14ac:dyDescent="0.25">
      <c r="B18" s="19" t="s">
        <v>18</v>
      </c>
      <c r="C18" s="20">
        <v>141</v>
      </c>
      <c r="D18" s="21">
        <v>6.4380621889411445E-3</v>
      </c>
      <c r="E18" s="22">
        <v>1.3133646865439933E-3</v>
      </c>
      <c r="F18" s="20">
        <v>141</v>
      </c>
      <c r="G18" s="21">
        <v>6.1478090255068672E-3</v>
      </c>
      <c r="H18" s="22">
        <v>1.1699303020245603E-3</v>
      </c>
      <c r="I18" s="24">
        <v>140.6</v>
      </c>
    </row>
    <row r="19" spans="2:9" x14ac:dyDescent="0.25">
      <c r="B19" s="36" t="s">
        <v>26</v>
      </c>
      <c r="C19" s="20">
        <v>2475</v>
      </c>
      <c r="D19" s="21">
        <v>0.11300853842290307</v>
      </c>
      <c r="E19" s="22">
        <v>2.3053741838272225E-2</v>
      </c>
      <c r="F19" s="20">
        <v>2782</v>
      </c>
      <c r="G19" s="21">
        <v>0.12129932417702202</v>
      </c>
      <c r="H19" s="22">
        <v>2.3083305675406573E-2</v>
      </c>
      <c r="I19" s="23">
        <v>2498.5</v>
      </c>
    </row>
    <row r="20" spans="2:9" x14ac:dyDescent="0.25">
      <c r="B20" s="19" t="s">
        <v>27</v>
      </c>
      <c r="C20" s="20">
        <v>310</v>
      </c>
      <c r="D20" s="21">
        <v>1.4154604812565636E-2</v>
      </c>
      <c r="E20" s="22">
        <v>2.8875393817633897E-3</v>
      </c>
      <c r="F20" s="20">
        <v>359</v>
      </c>
      <c r="G20" s="21">
        <v>1.565293219969479E-2</v>
      </c>
      <c r="H20" s="22">
        <v>2.97875871224693E-3</v>
      </c>
      <c r="I20" s="37" t="s">
        <v>28</v>
      </c>
    </row>
    <row r="21" spans="2:9" x14ac:dyDescent="0.25">
      <c r="B21" s="19" t="s">
        <v>29</v>
      </c>
      <c r="C21" s="20">
        <v>7216</v>
      </c>
      <c r="D21" s="21">
        <v>0.32948267202410847</v>
      </c>
      <c r="E21" s="22">
        <v>6.7214465092918133E-2</v>
      </c>
      <c r="F21" s="20">
        <v>7647.1</v>
      </c>
      <c r="G21" s="21">
        <v>0.33342489644647921</v>
      </c>
      <c r="H21" s="22">
        <v>6.3450879522071027E-2</v>
      </c>
      <c r="I21" s="23">
        <v>8009.9</v>
      </c>
    </row>
    <row r="22" spans="2:9" x14ac:dyDescent="0.25">
      <c r="B22" s="25" t="s">
        <v>30</v>
      </c>
      <c r="C22" s="26">
        <v>6852</v>
      </c>
      <c r="D22" s="27">
        <v>0.31286242637322498</v>
      </c>
      <c r="E22" s="28">
        <v>6.3823934980137886E-2</v>
      </c>
      <c r="F22" s="26">
        <v>7284</v>
      </c>
      <c r="G22" s="27">
        <v>0.31759319816873771</v>
      </c>
      <c r="H22" s="28">
        <v>6.0438101559907066E-2</v>
      </c>
      <c r="I22" s="38">
        <v>7642.8</v>
      </c>
    </row>
    <row r="23" spans="2:9" x14ac:dyDescent="0.25">
      <c r="B23" s="25" t="s">
        <v>31</v>
      </c>
      <c r="C23" s="39">
        <v>310</v>
      </c>
      <c r="D23" s="27">
        <v>1.4154604812565636E-2</v>
      </c>
      <c r="E23" s="28">
        <v>2.8875393817633897E-3</v>
      </c>
      <c r="F23" s="39">
        <v>326.10000000000002</v>
      </c>
      <c r="G23" s="27">
        <v>1.4218443427076521E-2</v>
      </c>
      <c r="H23" s="28">
        <v>2.7057749751078662E-3</v>
      </c>
      <c r="I23" s="29">
        <v>326.3</v>
      </c>
    </row>
    <row r="24" spans="2:9" ht="15.75" thickBot="1" x14ac:dyDescent="0.3">
      <c r="B24" s="30" t="s">
        <v>32</v>
      </c>
      <c r="C24" s="40">
        <v>54</v>
      </c>
      <c r="D24" s="32">
        <v>2.465640838317885E-3</v>
      </c>
      <c r="E24" s="33">
        <v>5.0299073101684854E-4</v>
      </c>
      <c r="F24" s="40">
        <v>37</v>
      </c>
      <c r="G24" s="32">
        <v>1.6132548506649226E-3</v>
      </c>
      <c r="H24" s="33">
        <v>3.0700298705609025E-4</v>
      </c>
      <c r="I24" s="34">
        <v>40.700000000000003</v>
      </c>
    </row>
    <row r="25" spans="2:9" x14ac:dyDescent="0.25">
      <c r="B25" s="14" t="s">
        <v>33</v>
      </c>
      <c r="C25" s="35">
        <v>1347</v>
      </c>
      <c r="D25" s="16">
        <v>6.150404091137391E-2</v>
      </c>
      <c r="E25" s="17">
        <v>1.2546824345920277E-2</v>
      </c>
      <c r="F25" s="35">
        <v>1552</v>
      </c>
      <c r="G25" s="16">
        <v>6.7669500763025942E-2</v>
      </c>
      <c r="H25" s="17">
        <v>1.2877530700298706E-2</v>
      </c>
      <c r="I25" s="18">
        <v>1415.4</v>
      </c>
    </row>
    <row r="26" spans="2:9" x14ac:dyDescent="0.25">
      <c r="B26" s="41" t="s">
        <v>34</v>
      </c>
      <c r="C26" s="20">
        <v>1245</v>
      </c>
      <c r="D26" s="21">
        <v>5.6846719327884571E-2</v>
      </c>
      <c r="E26" s="22">
        <v>1.1596730742888452E-2</v>
      </c>
      <c r="F26" s="20">
        <v>1388</v>
      </c>
      <c r="G26" s="21">
        <v>6.0518857641159801E-2</v>
      </c>
      <c r="H26" s="22">
        <v>1.1516760703617656E-2</v>
      </c>
      <c r="I26" s="37" t="s">
        <v>28</v>
      </c>
    </row>
    <row r="27" spans="2:9" x14ac:dyDescent="0.25">
      <c r="B27" s="41" t="s">
        <v>35</v>
      </c>
      <c r="C27" s="20">
        <v>20</v>
      </c>
      <c r="D27" s="42">
        <v>9.1320031048810557E-4</v>
      </c>
      <c r="E27" s="43">
        <v>1.8629286333957354E-4</v>
      </c>
      <c r="F27" s="20">
        <v>27</v>
      </c>
      <c r="G27" s="42">
        <v>1.1772400261608894E-3</v>
      </c>
      <c r="H27" s="43">
        <v>2.2402920677066048E-4</v>
      </c>
      <c r="I27" s="37" t="s">
        <v>28</v>
      </c>
    </row>
    <row r="28" spans="2:9" ht="15.75" thickBot="1" x14ac:dyDescent="0.3">
      <c r="B28" s="44" t="s">
        <v>36</v>
      </c>
      <c r="C28" s="45">
        <v>82</v>
      </c>
      <c r="D28" s="46">
        <v>3.7441212730012327E-3</v>
      </c>
      <c r="E28" s="47">
        <v>7.6380073969225149E-4</v>
      </c>
      <c r="F28" s="45">
        <v>137</v>
      </c>
      <c r="G28" s="46">
        <v>5.973403095705254E-3</v>
      </c>
      <c r="H28" s="47">
        <v>1.1367407899103884E-3</v>
      </c>
      <c r="I28" s="48">
        <v>0</v>
      </c>
    </row>
    <row r="29" spans="2:9" x14ac:dyDescent="0.25">
      <c r="B29" s="49" t="s">
        <v>37</v>
      </c>
      <c r="C29" s="35">
        <v>21901</v>
      </c>
      <c r="D29" s="16">
        <v>1</v>
      </c>
      <c r="E29" s="17">
        <v>0.20399999999999999</v>
      </c>
      <c r="F29" s="35">
        <v>22935</v>
      </c>
      <c r="G29" s="16">
        <v>1</v>
      </c>
      <c r="H29" s="17">
        <v>0.19030036508463324</v>
      </c>
      <c r="I29" s="18">
        <v>22314.6</v>
      </c>
    </row>
    <row r="31" spans="2:9" x14ac:dyDescent="0.25">
      <c r="B31" s="126" t="s">
        <v>136</v>
      </c>
    </row>
    <row r="33" spans="2:2" ht="15.75" x14ac:dyDescent="0.3">
      <c r="B33" s="50" t="s">
        <v>38</v>
      </c>
    </row>
    <row r="34" spans="2:2" ht="15.75" x14ac:dyDescent="0.3">
      <c r="B34" s="50" t="s">
        <v>39</v>
      </c>
    </row>
    <row r="35" spans="2:2" ht="15.75" x14ac:dyDescent="0.3">
      <c r="B35" s="50" t="s">
        <v>40</v>
      </c>
    </row>
  </sheetData>
  <mergeCells count="3">
    <mergeCell ref="B5:B6"/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0280-27BB-4D1B-9805-73A9BBE80917}">
  <sheetPr>
    <tabColor rgb="FF92D050"/>
  </sheetPr>
  <dimension ref="B1:M28"/>
  <sheetViews>
    <sheetView workbookViewId="0">
      <selection activeCell="C25" sqref="C25"/>
    </sheetView>
  </sheetViews>
  <sheetFormatPr defaultRowHeight="15" x14ac:dyDescent="0.25"/>
  <cols>
    <col min="2" max="2" width="16.42578125" customWidth="1"/>
    <col min="3" max="3" width="47.42578125" customWidth="1"/>
    <col min="6" max="6" width="13.7109375" customWidth="1"/>
    <col min="9" max="9" width="12.42578125" customWidth="1"/>
  </cols>
  <sheetData>
    <row r="1" spans="2:12" x14ac:dyDescent="0.25">
      <c r="C1" s="127"/>
      <c r="D1" s="127"/>
      <c r="E1" s="127"/>
      <c r="F1" s="127"/>
      <c r="G1" s="127"/>
      <c r="H1" s="127"/>
      <c r="I1" s="127"/>
    </row>
    <row r="5" spans="2:12" x14ac:dyDescent="0.25">
      <c r="B5" s="2" t="s">
        <v>77</v>
      </c>
      <c r="C5" s="51"/>
    </row>
    <row r="7" spans="2:12" ht="34.5" customHeight="1" x14ac:dyDescent="0.25">
      <c r="B7" s="52"/>
      <c r="C7" s="53"/>
      <c r="D7" s="54" t="s">
        <v>41</v>
      </c>
      <c r="E7" s="55"/>
      <c r="F7" s="55"/>
      <c r="G7" s="56" t="s">
        <v>42</v>
      </c>
      <c r="H7" s="55"/>
      <c r="I7" s="55"/>
    </row>
    <row r="8" spans="2:12" ht="23.25" thickBot="1" x14ac:dyDescent="0.3">
      <c r="B8" s="57"/>
      <c r="C8" s="58"/>
      <c r="D8" s="59">
        <v>2020</v>
      </c>
      <c r="E8" s="11" t="s">
        <v>43</v>
      </c>
      <c r="F8" s="60" t="s">
        <v>44</v>
      </c>
      <c r="G8" s="61" t="s">
        <v>45</v>
      </c>
      <c r="H8" s="59">
        <v>2021</v>
      </c>
      <c r="I8" s="60" t="s">
        <v>44</v>
      </c>
    </row>
    <row r="9" spans="2:12" x14ac:dyDescent="0.25">
      <c r="B9" s="62" t="s">
        <v>46</v>
      </c>
      <c r="C9" s="63" t="s">
        <v>47</v>
      </c>
      <c r="D9" s="64">
        <v>10.199999999999999</v>
      </c>
      <c r="E9" s="64">
        <v>10.199999999999999</v>
      </c>
      <c r="F9" s="65">
        <v>3.0000000000000001E-3</v>
      </c>
      <c r="G9" s="66">
        <v>10.199999999999999</v>
      </c>
      <c r="H9" s="64">
        <v>10.199999999999999</v>
      </c>
      <c r="I9" s="65">
        <v>3.0000000000000001E-3</v>
      </c>
    </row>
    <row r="10" spans="2:12" x14ac:dyDescent="0.25">
      <c r="B10" s="62"/>
      <c r="C10" s="63" t="s">
        <v>48</v>
      </c>
      <c r="D10" s="64">
        <v>26.7</v>
      </c>
      <c r="E10" s="64">
        <v>28.4</v>
      </c>
      <c r="F10" s="65">
        <v>6.0999999999999999E-2</v>
      </c>
      <c r="G10" s="66">
        <v>26.7</v>
      </c>
      <c r="H10" s="64">
        <v>28.4</v>
      </c>
      <c r="I10" s="65">
        <v>6.0999999999999999E-2</v>
      </c>
    </row>
    <row r="11" spans="2:12" ht="15.75" thickBot="1" x14ac:dyDescent="0.3">
      <c r="B11" s="67"/>
      <c r="C11" s="68" t="s">
        <v>49</v>
      </c>
      <c r="D11" s="69">
        <v>0.38100000000000001</v>
      </c>
      <c r="E11" s="69">
        <v>0.36</v>
      </c>
      <c r="F11" s="60" t="s">
        <v>28</v>
      </c>
      <c r="G11" s="70">
        <v>0.38100000000000001</v>
      </c>
      <c r="H11" s="69">
        <v>0.36</v>
      </c>
      <c r="I11" s="60" t="s">
        <v>28</v>
      </c>
    </row>
    <row r="12" spans="2:12" x14ac:dyDescent="0.25">
      <c r="B12" s="62" t="s">
        <v>25</v>
      </c>
      <c r="C12" s="63" t="s">
        <v>50</v>
      </c>
      <c r="D12" s="64">
        <v>10.4</v>
      </c>
      <c r="E12" s="64">
        <v>10.9</v>
      </c>
      <c r="F12" s="65">
        <v>0.05</v>
      </c>
      <c r="G12" s="66">
        <v>10.6</v>
      </c>
      <c r="H12" s="64">
        <v>11.2</v>
      </c>
      <c r="I12" s="65">
        <v>0.05</v>
      </c>
    </row>
    <row r="13" spans="2:12" x14ac:dyDescent="0.25">
      <c r="B13" s="62"/>
      <c r="C13" s="63" t="s">
        <v>51</v>
      </c>
      <c r="D13" s="64">
        <v>52</v>
      </c>
      <c r="E13" s="64">
        <v>55.9</v>
      </c>
      <c r="F13" s="65">
        <v>7.3999999999999996E-2</v>
      </c>
      <c r="G13" s="66">
        <v>53</v>
      </c>
      <c r="H13" s="64">
        <v>56.7</v>
      </c>
      <c r="I13" s="65">
        <v>7.0000000000000007E-2</v>
      </c>
      <c r="L13" t="s">
        <v>76</v>
      </c>
    </row>
    <row r="14" spans="2:12" ht="15.75" thickBot="1" x14ac:dyDescent="0.3">
      <c r="B14" s="67"/>
      <c r="C14" s="68" t="s">
        <v>49</v>
      </c>
      <c r="D14" s="69">
        <v>0.19900000000000001</v>
      </c>
      <c r="E14" s="69">
        <v>0.19500000000000001</v>
      </c>
      <c r="F14" s="60" t="s">
        <v>28</v>
      </c>
      <c r="G14" s="70">
        <v>0.20100000000000001</v>
      </c>
      <c r="H14" s="69">
        <v>0.19700000000000001</v>
      </c>
      <c r="I14" s="60" t="s">
        <v>28</v>
      </c>
    </row>
    <row r="15" spans="2:12" x14ac:dyDescent="0.25">
      <c r="B15" s="62" t="s">
        <v>52</v>
      </c>
      <c r="C15" s="63" t="s">
        <v>53</v>
      </c>
      <c r="D15" s="64">
        <v>2.8</v>
      </c>
      <c r="E15" s="64">
        <v>3.5</v>
      </c>
      <c r="F15" s="65">
        <v>0.247</v>
      </c>
      <c r="G15" s="66">
        <v>2.6</v>
      </c>
      <c r="H15" s="71">
        <v>3.3</v>
      </c>
      <c r="I15" s="72">
        <v>0.27900000000000003</v>
      </c>
    </row>
    <row r="16" spans="2:12" x14ac:dyDescent="0.25">
      <c r="B16" s="62"/>
      <c r="C16" s="63" t="s">
        <v>54</v>
      </c>
      <c r="D16" s="64">
        <v>26.2</v>
      </c>
      <c r="E16" s="64">
        <v>31.8</v>
      </c>
      <c r="F16" s="65">
        <v>0.215</v>
      </c>
      <c r="G16" s="66">
        <v>27</v>
      </c>
      <c r="H16" s="64">
        <v>33.299999999999997</v>
      </c>
      <c r="I16" s="65">
        <v>0.23300000000000001</v>
      </c>
    </row>
    <row r="17" spans="2:13" ht="15.75" thickBot="1" x14ac:dyDescent="0.3">
      <c r="B17" s="67"/>
      <c r="C17" s="68" t="s">
        <v>49</v>
      </c>
      <c r="D17" s="69">
        <v>0.107</v>
      </c>
      <c r="E17" s="69">
        <v>0.11</v>
      </c>
      <c r="F17" s="60" t="s">
        <v>28</v>
      </c>
      <c r="G17" s="70">
        <v>9.6000000000000002E-2</v>
      </c>
      <c r="H17" s="69">
        <v>0.1</v>
      </c>
      <c r="I17" s="60" t="s">
        <v>28</v>
      </c>
    </row>
    <row r="18" spans="2:13" x14ac:dyDescent="0.25">
      <c r="B18" s="62" t="s">
        <v>55</v>
      </c>
      <c r="C18" s="63" t="s">
        <v>50</v>
      </c>
      <c r="D18" s="64">
        <v>21.9</v>
      </c>
      <c r="E18" s="64">
        <v>22.7</v>
      </c>
      <c r="F18" s="65">
        <v>3.4000000000000002E-2</v>
      </c>
      <c r="G18" s="66">
        <v>22.1</v>
      </c>
      <c r="H18" s="64">
        <v>22.9</v>
      </c>
      <c r="I18" s="65">
        <v>3.9E-2</v>
      </c>
    </row>
    <row r="19" spans="2:13" x14ac:dyDescent="0.25">
      <c r="B19" s="62"/>
      <c r="C19" s="63" t="s">
        <v>51</v>
      </c>
      <c r="D19" s="64">
        <v>107.6</v>
      </c>
      <c r="E19" s="64">
        <v>119.3</v>
      </c>
      <c r="F19" s="65">
        <v>0.109</v>
      </c>
      <c r="G19" s="66">
        <v>109</v>
      </c>
      <c r="H19" s="64">
        <v>120.5</v>
      </c>
      <c r="I19" s="65">
        <v>0.106</v>
      </c>
      <c r="K19" s="73"/>
    </row>
    <row r="20" spans="2:13" x14ac:dyDescent="0.25">
      <c r="B20" s="62"/>
      <c r="C20" s="63" t="s">
        <v>49</v>
      </c>
      <c r="D20" s="74">
        <v>0.20399999999999999</v>
      </c>
      <c r="E20" s="74">
        <v>0.19</v>
      </c>
      <c r="F20" s="75" t="s">
        <v>28</v>
      </c>
      <c r="G20" s="76">
        <v>0.20300000000000001</v>
      </c>
      <c r="H20" s="74">
        <v>0.19</v>
      </c>
      <c r="I20" s="75" t="s">
        <v>28</v>
      </c>
      <c r="K20" s="73"/>
      <c r="M20" s="73"/>
    </row>
    <row r="21" spans="2:13" x14ac:dyDescent="0.25">
      <c r="B21" s="77"/>
      <c r="C21" s="77"/>
      <c r="D21" s="77"/>
      <c r="E21" s="77"/>
      <c r="F21" s="77"/>
      <c r="G21" s="77"/>
      <c r="H21" s="77"/>
      <c r="I21" s="77"/>
    </row>
    <row r="23" spans="2:13" x14ac:dyDescent="0.25">
      <c r="B23" s="78" t="s">
        <v>56</v>
      </c>
    </row>
    <row r="25" spans="2:13" x14ac:dyDescent="0.25">
      <c r="C25" s="126" t="s">
        <v>75</v>
      </c>
    </row>
    <row r="26" spans="2:13" x14ac:dyDescent="0.25">
      <c r="B26" s="128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2:13" x14ac:dyDescent="0.25"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2:13" ht="54.75" customHeight="1" x14ac:dyDescent="0.25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</sheetData>
  <mergeCells count="7">
    <mergeCell ref="B15:B17"/>
    <mergeCell ref="B18:B20"/>
    <mergeCell ref="B7:C8"/>
    <mergeCell ref="D7:F7"/>
    <mergeCell ref="G7:I7"/>
    <mergeCell ref="B9:B11"/>
    <mergeCell ref="B12:B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DF500-DBED-478F-8BC5-215A0607ECD1}">
  <sheetPr>
    <tabColor rgb="FF92D050"/>
  </sheetPr>
  <dimension ref="A1:R83"/>
  <sheetViews>
    <sheetView topLeftCell="A31" zoomScale="115" zoomScaleNormal="115" workbookViewId="0">
      <selection activeCell="M42" sqref="M42"/>
    </sheetView>
  </sheetViews>
  <sheetFormatPr defaultRowHeight="15" x14ac:dyDescent="0.25"/>
  <cols>
    <col min="1" max="1" width="17.5703125" customWidth="1"/>
    <col min="2" max="2" width="8.42578125" bestFit="1" customWidth="1"/>
    <col min="3" max="3" width="10.85546875" customWidth="1"/>
    <col min="4" max="7" width="10.5703125" customWidth="1"/>
    <col min="8" max="8" width="12.5703125" customWidth="1"/>
    <col min="9" max="9" width="17" customWidth="1"/>
    <col min="10" max="10" width="11.28515625" customWidth="1"/>
    <col min="11" max="11" width="7.85546875" customWidth="1"/>
    <col min="12" max="12" width="7.42578125" customWidth="1"/>
    <col min="13" max="13" width="23.28515625" customWidth="1"/>
    <col min="14" max="14" width="9.5703125" customWidth="1"/>
    <col min="15" max="15" width="10.42578125" customWidth="1"/>
    <col min="16" max="16" width="13.5703125" customWidth="1"/>
    <col min="17" max="17" width="18.5703125" customWidth="1"/>
    <col min="18" max="18" width="12.42578125" customWidth="1"/>
  </cols>
  <sheetData>
    <row r="1" spans="1:13" s="191" customFormat="1" x14ac:dyDescent="0.25">
      <c r="A1" s="2" t="s">
        <v>138</v>
      </c>
      <c r="I1" s="192"/>
    </row>
    <row r="2" spans="1:13" ht="35.25" customHeight="1" x14ac:dyDescent="0.25">
      <c r="B2" s="5" t="s">
        <v>2</v>
      </c>
      <c r="C2" s="6"/>
      <c r="D2" s="7"/>
      <c r="E2" s="5" t="s">
        <v>3</v>
      </c>
      <c r="F2" s="6"/>
      <c r="G2" s="7"/>
      <c r="H2" s="191"/>
    </row>
    <row r="3" spans="1:13" x14ac:dyDescent="0.25">
      <c r="A3" s="4" t="s">
        <v>1</v>
      </c>
      <c r="B3" s="79">
        <v>2020</v>
      </c>
      <c r="C3" s="6"/>
      <c r="D3" s="7"/>
      <c r="E3" s="79">
        <v>2021</v>
      </c>
      <c r="F3" s="6"/>
      <c r="G3" s="7"/>
      <c r="H3" s="193"/>
      <c r="M3" s="81" t="s">
        <v>57</v>
      </c>
    </row>
    <row r="4" spans="1:13" ht="45.75" thickBot="1" x14ac:dyDescent="0.3">
      <c r="A4" s="9"/>
      <c r="B4" s="10" t="s">
        <v>5</v>
      </c>
      <c r="C4" s="13" t="s">
        <v>58</v>
      </c>
      <c r="D4" s="82" t="s">
        <v>59</v>
      </c>
      <c r="E4" s="10" t="s">
        <v>5</v>
      </c>
      <c r="F4" s="13" t="s">
        <v>60</v>
      </c>
      <c r="G4" s="12" t="s">
        <v>9</v>
      </c>
      <c r="H4" s="194"/>
      <c r="J4" s="84" t="s">
        <v>61</v>
      </c>
      <c r="K4" s="80"/>
    </row>
    <row r="5" spans="1:13" x14ac:dyDescent="0.25">
      <c r="A5" s="14" t="s">
        <v>11</v>
      </c>
      <c r="B5" s="15">
        <v>10176</v>
      </c>
      <c r="C5" s="16">
        <v>0.46463631797634813</v>
      </c>
      <c r="D5" s="17">
        <v>9.4785808867175012E-2</v>
      </c>
      <c r="E5" s="15">
        <v>10207</v>
      </c>
      <c r="F5" s="16">
        <v>0.44504033137126664</v>
      </c>
      <c r="G5" s="17">
        <v>8.4691337537338207E-2</v>
      </c>
      <c r="H5" s="195"/>
      <c r="J5" s="85">
        <v>100</v>
      </c>
      <c r="K5" s="85"/>
    </row>
    <row r="6" spans="1:13" x14ac:dyDescent="0.25">
      <c r="A6" s="19" t="s">
        <v>12</v>
      </c>
      <c r="B6" s="20">
        <v>4126</v>
      </c>
      <c r="C6" s="21">
        <v>0.18839322405369618</v>
      </c>
      <c r="D6" s="22">
        <v>3.8432217706954021E-2</v>
      </c>
      <c r="E6" s="20">
        <v>4166</v>
      </c>
      <c r="F6" s="21">
        <v>0.18164377588838021</v>
      </c>
      <c r="G6" s="22">
        <v>3.4566876866910054E-2</v>
      </c>
      <c r="H6" s="196"/>
      <c r="I6" s="19" t="s">
        <v>13</v>
      </c>
      <c r="J6" s="86">
        <f>E6/$E$5*100</f>
        <v>40.815126873714121</v>
      </c>
      <c r="K6" s="86"/>
    </row>
    <row r="7" spans="1:13" x14ac:dyDescent="0.25">
      <c r="A7" s="19" t="s">
        <v>14</v>
      </c>
      <c r="B7" s="20">
        <v>1706</v>
      </c>
      <c r="C7" s="21">
        <v>7.7895986484635402E-2</v>
      </c>
      <c r="D7" s="22">
        <v>1.5890781242865623E-2</v>
      </c>
      <c r="E7" s="20">
        <v>1750</v>
      </c>
      <c r="F7" s="21">
        <v>7.6302594288205794E-2</v>
      </c>
      <c r="G7" s="22">
        <v>1.4520411549950216E-2</v>
      </c>
      <c r="H7" s="196"/>
      <c r="I7" s="19" t="s">
        <v>15</v>
      </c>
      <c r="J7" s="86">
        <f>E7/$E$5*100</f>
        <v>17.145096502400314</v>
      </c>
      <c r="K7" s="86"/>
    </row>
    <row r="8" spans="1:13" x14ac:dyDescent="0.25">
      <c r="A8" s="19" t="s">
        <v>16</v>
      </c>
      <c r="B8" s="20">
        <v>2145</v>
      </c>
      <c r="C8" s="21">
        <v>9.7940733299849328E-2</v>
      </c>
      <c r="D8" s="22">
        <v>1.9979909593169261E-2</v>
      </c>
      <c r="E8" s="20">
        <v>2153</v>
      </c>
      <c r="F8" s="21">
        <v>9.3873991715718336E-2</v>
      </c>
      <c r="G8" s="22">
        <v>1.7864254895453038E-2</v>
      </c>
      <c r="H8" s="196"/>
      <c r="I8" s="19" t="s">
        <v>17</v>
      </c>
      <c r="J8" s="86">
        <f>E8/$E$5*100</f>
        <v>21.093367296953073</v>
      </c>
      <c r="K8" s="86"/>
    </row>
    <row r="9" spans="1:13" x14ac:dyDescent="0.25">
      <c r="A9" s="19" t="s">
        <v>18</v>
      </c>
      <c r="B9" s="20">
        <v>518</v>
      </c>
      <c r="C9" s="21">
        <v>2.3651888041641936E-2</v>
      </c>
      <c r="D9" s="22">
        <v>4.8249851604949545E-3</v>
      </c>
      <c r="E9" s="20">
        <v>508</v>
      </c>
      <c r="F9" s="21">
        <v>2.2149553084804884E-2</v>
      </c>
      <c r="G9" s="22">
        <v>4.2150680384998342E-3</v>
      </c>
      <c r="H9" s="196"/>
      <c r="I9" s="19" t="s">
        <v>24</v>
      </c>
      <c r="J9" s="86">
        <f>E9/$E$5*100</f>
        <v>4.9769765846967768</v>
      </c>
      <c r="K9" s="86"/>
    </row>
    <row r="10" spans="1:13" x14ac:dyDescent="0.25">
      <c r="A10" s="19" t="s">
        <v>20</v>
      </c>
      <c r="B10" s="20">
        <v>1682</v>
      </c>
      <c r="C10" s="21">
        <v>7.6800146112049675E-2</v>
      </c>
      <c r="D10" s="22">
        <v>1.5667229806858134E-2</v>
      </c>
      <c r="E10" s="20">
        <v>1630</v>
      </c>
      <c r="F10" s="21">
        <v>7.1070416394157399E-2</v>
      </c>
      <c r="G10" s="22">
        <v>1.3524726186525058E-2</v>
      </c>
      <c r="H10" s="196"/>
      <c r="I10" s="19" t="s">
        <v>19</v>
      </c>
      <c r="J10" s="86">
        <f>E10/$E$5*100</f>
        <v>15.969432742235719</v>
      </c>
      <c r="K10" s="86"/>
    </row>
    <row r="11" spans="1:13" x14ac:dyDescent="0.25">
      <c r="A11" s="25" t="s">
        <v>21</v>
      </c>
      <c r="B11" s="26">
        <v>585</v>
      </c>
      <c r="C11" s="27">
        <v>2.6711109081777089E-2</v>
      </c>
      <c r="D11" s="28">
        <v>5.4490662526825258E-3</v>
      </c>
      <c r="E11" s="26">
        <v>588</v>
      </c>
      <c r="F11" s="27">
        <v>2.5637671680837148E-2</v>
      </c>
      <c r="G11" s="28">
        <v>4.8788582807832723E-3</v>
      </c>
      <c r="H11" s="197"/>
    </row>
    <row r="12" spans="1:13" x14ac:dyDescent="0.25">
      <c r="A12" s="25" t="s">
        <v>22</v>
      </c>
      <c r="B12" s="26">
        <v>702</v>
      </c>
      <c r="C12" s="27">
        <v>3.2053330898132504E-2</v>
      </c>
      <c r="D12" s="28">
        <v>6.5388795032190307E-3</v>
      </c>
      <c r="E12" s="26">
        <v>699</v>
      </c>
      <c r="F12" s="27">
        <v>3.0477436232831917E-2</v>
      </c>
      <c r="G12" s="28">
        <v>5.7998672419515432E-3</v>
      </c>
      <c r="H12" s="197"/>
    </row>
    <row r="13" spans="1:13" ht="15.75" thickBot="1" x14ac:dyDescent="0.3">
      <c r="A13" s="30" t="s">
        <v>23</v>
      </c>
      <c r="B13" s="31">
        <v>395</v>
      </c>
      <c r="C13" s="32">
        <v>1.8035706132140086E-2</v>
      </c>
      <c r="D13" s="33">
        <v>3.6792840509565772E-3</v>
      </c>
      <c r="E13" s="31">
        <v>343</v>
      </c>
      <c r="F13" s="32">
        <v>1.4955308480488337E-2</v>
      </c>
      <c r="G13" s="33">
        <v>2.8460006637902424E-3</v>
      </c>
      <c r="H13" s="197"/>
    </row>
    <row r="14" spans="1:13" x14ac:dyDescent="0.25">
      <c r="A14" s="14" t="s">
        <v>25</v>
      </c>
      <c r="B14" s="35">
        <v>10378</v>
      </c>
      <c r="C14" s="16">
        <v>0.47385964111227796</v>
      </c>
      <c r="D14" s="17">
        <v>9.6667366786904699E-2</v>
      </c>
      <c r="E14" s="35">
        <v>11176</v>
      </c>
      <c r="F14" s="16">
        <v>0.48729016786570745</v>
      </c>
      <c r="G14" s="17">
        <v>9.2731496846996345E-2</v>
      </c>
      <c r="H14" s="195"/>
      <c r="J14" s="85">
        <v>100</v>
      </c>
      <c r="K14" s="85"/>
    </row>
    <row r="15" spans="1:13" x14ac:dyDescent="0.25">
      <c r="A15" s="19" t="s">
        <v>16</v>
      </c>
      <c r="B15" s="20">
        <v>236</v>
      </c>
      <c r="C15" s="21">
        <v>1.0775763663759645E-2</v>
      </c>
      <c r="D15" s="22">
        <v>2.1982557874069674E-3</v>
      </c>
      <c r="E15" s="20">
        <v>247.2</v>
      </c>
      <c r="F15" s="21">
        <v>1.0778286461739698E-2</v>
      </c>
      <c r="G15" s="22">
        <v>2.0511118486558249E-3</v>
      </c>
      <c r="H15" s="196"/>
      <c r="I15" s="19" t="s">
        <v>17</v>
      </c>
      <c r="J15" s="87">
        <f>E15/$E$14*100</f>
        <v>2.2118826055833929</v>
      </c>
      <c r="K15" s="87"/>
    </row>
    <row r="16" spans="1:13" x14ac:dyDescent="0.25">
      <c r="A16" s="19" t="s">
        <v>18</v>
      </c>
      <c r="B16" s="20">
        <v>141</v>
      </c>
      <c r="C16" s="21">
        <v>6.4380621889411445E-3</v>
      </c>
      <c r="D16" s="22">
        <v>1.3133646865439933E-3</v>
      </c>
      <c r="E16" s="20">
        <v>141</v>
      </c>
      <c r="F16" s="21">
        <v>6.1478090255068672E-3</v>
      </c>
      <c r="G16" s="22">
        <v>1.1699303020245603E-3</v>
      </c>
      <c r="H16" s="196"/>
      <c r="I16" s="19" t="s">
        <v>24</v>
      </c>
      <c r="J16" s="87">
        <f t="shared" ref="J16" si="0">E16/$E$14*100</f>
        <v>1.2616320687186828</v>
      </c>
      <c r="K16" s="87"/>
    </row>
    <row r="17" spans="1:18" x14ac:dyDescent="0.25">
      <c r="A17" s="36" t="s">
        <v>62</v>
      </c>
      <c r="B17" s="20">
        <v>2475</v>
      </c>
      <c r="C17" s="21">
        <v>0.11300853842290307</v>
      </c>
      <c r="D17" s="22">
        <v>2.3053741838272225E-2</v>
      </c>
      <c r="E17" s="20">
        <v>2782</v>
      </c>
      <c r="F17" s="21">
        <v>0.12129932417702202</v>
      </c>
      <c r="G17" s="22">
        <v>2.3083305675406573E-2</v>
      </c>
      <c r="H17" s="196"/>
      <c r="I17" s="36" t="s">
        <v>63</v>
      </c>
      <c r="J17" s="87">
        <f>E17/$E$14*100</f>
        <v>24.89262705798139</v>
      </c>
      <c r="K17" s="87"/>
    </row>
    <row r="18" spans="1:18" x14ac:dyDescent="0.25">
      <c r="A18" s="19" t="s">
        <v>27</v>
      </c>
      <c r="B18" s="20">
        <v>310</v>
      </c>
      <c r="C18" s="21">
        <v>1.4154604812565636E-2</v>
      </c>
      <c r="D18" s="22">
        <v>2.8875393817633897E-3</v>
      </c>
      <c r="E18" s="20">
        <v>359</v>
      </c>
      <c r="F18" s="21">
        <v>1.565293219969479E-2</v>
      </c>
      <c r="G18" s="22">
        <v>2.97875871224693E-3</v>
      </c>
      <c r="H18" s="196"/>
      <c r="I18" s="19" t="s">
        <v>64</v>
      </c>
      <c r="J18" s="87">
        <f>E18/$E$14*100</f>
        <v>3.2122405153901217</v>
      </c>
      <c r="K18" s="87"/>
    </row>
    <row r="19" spans="1:18" x14ac:dyDescent="0.25">
      <c r="A19" s="19" t="s">
        <v>29</v>
      </c>
      <c r="B19" s="20">
        <v>7216</v>
      </c>
      <c r="C19" s="21">
        <v>0.32948267202410847</v>
      </c>
      <c r="D19" s="22">
        <v>6.7214465092918133E-2</v>
      </c>
      <c r="E19" s="20">
        <v>7647.1</v>
      </c>
      <c r="F19" s="21">
        <v>0.33342489644647921</v>
      </c>
      <c r="G19" s="22">
        <v>6.3450879522071027E-2</v>
      </c>
      <c r="H19" s="196"/>
      <c r="I19" s="19" t="s">
        <v>19</v>
      </c>
      <c r="J19" s="87">
        <f>E19/$E$14*100</f>
        <v>68.424302075876881</v>
      </c>
      <c r="K19" s="87"/>
      <c r="P19" s="88"/>
      <c r="Q19" s="89"/>
    </row>
    <row r="20" spans="1:18" x14ac:dyDescent="0.25">
      <c r="A20" s="25" t="s">
        <v>30</v>
      </c>
      <c r="B20" s="26">
        <v>6852</v>
      </c>
      <c r="C20" s="27">
        <v>0.31286242637322498</v>
      </c>
      <c r="D20" s="28">
        <v>6.3823934980137886E-2</v>
      </c>
      <c r="E20" s="26">
        <v>7284</v>
      </c>
      <c r="F20" s="27">
        <v>0.31759319816873771</v>
      </c>
      <c r="G20" s="28">
        <v>6.0438101559907066E-2</v>
      </c>
      <c r="H20" s="197"/>
      <c r="I20" s="90"/>
      <c r="Q20" s="91"/>
      <c r="R20" s="92"/>
    </row>
    <row r="21" spans="1:18" x14ac:dyDescent="0.25">
      <c r="A21" s="25" t="s">
        <v>31</v>
      </c>
      <c r="B21" s="39">
        <v>310</v>
      </c>
      <c r="C21" s="27">
        <v>1.4154604812565636E-2</v>
      </c>
      <c r="D21" s="28">
        <v>2.8875393817633897E-3</v>
      </c>
      <c r="E21" s="39">
        <v>326.10000000000002</v>
      </c>
      <c r="F21" s="27">
        <v>1.4218443427076521E-2</v>
      </c>
      <c r="G21" s="28">
        <v>2.7057749751078662E-3</v>
      </c>
      <c r="H21" s="197"/>
      <c r="I21" s="90"/>
      <c r="Q21" s="91"/>
      <c r="R21" s="92"/>
    </row>
    <row r="22" spans="1:18" ht="15.75" thickBot="1" x14ac:dyDescent="0.3">
      <c r="A22" s="30" t="s">
        <v>32</v>
      </c>
      <c r="B22" s="40">
        <v>54</v>
      </c>
      <c r="C22" s="32">
        <v>2.465640838317885E-3</v>
      </c>
      <c r="D22" s="33">
        <v>5.0299073101684854E-4</v>
      </c>
      <c r="E22" s="40">
        <v>37</v>
      </c>
      <c r="F22" s="32">
        <v>1.6132548506649226E-3</v>
      </c>
      <c r="G22" s="33">
        <v>3.0700298705609025E-4</v>
      </c>
      <c r="H22" s="197"/>
      <c r="I22" s="93"/>
      <c r="Q22" s="94"/>
      <c r="R22" s="95"/>
    </row>
    <row r="23" spans="1:18" x14ac:dyDescent="0.25">
      <c r="A23" s="14" t="s">
        <v>65</v>
      </c>
      <c r="B23" s="35">
        <v>1347</v>
      </c>
      <c r="C23" s="16">
        <v>6.150404091137391E-2</v>
      </c>
      <c r="D23" s="17">
        <v>1.2546824345920277E-2</v>
      </c>
      <c r="E23" s="35">
        <v>1552</v>
      </c>
      <c r="F23" s="16">
        <v>6.7669500763025942E-2</v>
      </c>
      <c r="G23" s="17">
        <v>1.2877530700298706E-2</v>
      </c>
      <c r="H23" s="195"/>
      <c r="I23" s="93"/>
      <c r="Q23" s="94"/>
      <c r="R23" s="95"/>
    </row>
    <row r="24" spans="1:18" x14ac:dyDescent="0.25">
      <c r="A24" s="41" t="s">
        <v>34</v>
      </c>
      <c r="B24" s="20">
        <v>1245</v>
      </c>
      <c r="C24" s="21">
        <v>5.6846719327884571E-2</v>
      </c>
      <c r="D24" s="22">
        <v>1.1596730742888452E-2</v>
      </c>
      <c r="E24" s="20">
        <v>1388</v>
      </c>
      <c r="F24" s="21">
        <v>6.0518857641159801E-2</v>
      </c>
      <c r="G24" s="22">
        <v>1.1516760703617656E-2</v>
      </c>
      <c r="H24" s="198"/>
      <c r="I24" s="93"/>
      <c r="Q24" s="94"/>
      <c r="R24" s="95"/>
    </row>
    <row r="25" spans="1:18" x14ac:dyDescent="0.25">
      <c r="A25" s="41" t="s">
        <v>35</v>
      </c>
      <c r="B25" s="20">
        <v>30</v>
      </c>
      <c r="C25" s="42">
        <v>1.3698004657321584E-3</v>
      </c>
      <c r="D25" s="43">
        <v>2.7943929500936029E-4</v>
      </c>
      <c r="E25" s="20">
        <v>27</v>
      </c>
      <c r="F25" s="42">
        <v>1.1772400261608894E-3</v>
      </c>
      <c r="G25" s="43">
        <v>2.2402920677066048E-4</v>
      </c>
      <c r="H25" s="199"/>
      <c r="I25" s="93"/>
      <c r="Q25" s="94"/>
      <c r="R25" s="95"/>
    </row>
    <row r="26" spans="1:18" ht="15.75" thickBot="1" x14ac:dyDescent="0.3">
      <c r="A26" s="44" t="s">
        <v>36</v>
      </c>
      <c r="B26" s="45">
        <v>82</v>
      </c>
      <c r="C26" s="46">
        <v>3.7441212730012327E-3</v>
      </c>
      <c r="D26" s="47">
        <v>7.6380073969225149E-4</v>
      </c>
      <c r="E26" s="45">
        <v>137</v>
      </c>
      <c r="F26" s="46">
        <v>5.973403095705254E-3</v>
      </c>
      <c r="G26" s="47">
        <v>1.1367407899103884E-3</v>
      </c>
      <c r="H26" s="198"/>
      <c r="I26" s="96" t="s">
        <v>66</v>
      </c>
      <c r="J26" s="96"/>
      <c r="K26" s="96"/>
      <c r="L26" s="96" t="s">
        <v>10</v>
      </c>
      <c r="N26" s="97" t="s">
        <v>67</v>
      </c>
      <c r="Q26" s="94"/>
      <c r="R26" s="95"/>
    </row>
    <row r="27" spans="1:18" x14ac:dyDescent="0.25">
      <c r="A27" s="49" t="s">
        <v>37</v>
      </c>
      <c r="B27" s="35">
        <v>21901</v>
      </c>
      <c r="C27" s="16">
        <v>1</v>
      </c>
      <c r="D27" s="17">
        <v>0.20399999999999999</v>
      </c>
      <c r="E27" s="35">
        <v>22935</v>
      </c>
      <c r="F27" s="16">
        <v>1</v>
      </c>
      <c r="G27" s="17">
        <v>0.19030036508463324</v>
      </c>
      <c r="H27" s="195"/>
      <c r="I27" s="96"/>
      <c r="J27" s="96"/>
      <c r="K27" s="96"/>
      <c r="L27" s="96">
        <v>2021</v>
      </c>
      <c r="Q27" s="94"/>
      <c r="R27" s="95"/>
    </row>
    <row r="28" spans="1:18" x14ac:dyDescent="0.25">
      <c r="A28" s="98"/>
      <c r="B28" s="99">
        <v>20.399999999999999</v>
      </c>
      <c r="H28" s="191"/>
      <c r="I28" s="100" t="s">
        <v>68</v>
      </c>
      <c r="J28" s="101"/>
      <c r="K28" s="101"/>
      <c r="L28" s="101">
        <f>E10+E19+E23</f>
        <v>10829.1</v>
      </c>
      <c r="P28" s="88"/>
      <c r="Q28" s="89"/>
    </row>
    <row r="29" spans="1:18" x14ac:dyDescent="0.25">
      <c r="A29" s="98"/>
      <c r="B29" s="102">
        <v>107357.84313725491</v>
      </c>
      <c r="H29" s="103"/>
      <c r="I29" s="100" t="s">
        <v>69</v>
      </c>
      <c r="J29" s="104"/>
      <c r="K29" s="104"/>
      <c r="L29" s="101">
        <f>E6</f>
        <v>4166</v>
      </c>
      <c r="P29" s="88"/>
      <c r="Q29" s="89"/>
    </row>
    <row r="30" spans="1:18" x14ac:dyDescent="0.25">
      <c r="B30" s="105">
        <v>107357.84313725491</v>
      </c>
      <c r="H30" s="106"/>
      <c r="I30" s="100" t="s">
        <v>63</v>
      </c>
      <c r="J30" s="104"/>
      <c r="K30" s="104"/>
      <c r="L30" s="101">
        <f>E17</f>
        <v>2782</v>
      </c>
    </row>
    <row r="31" spans="1:18" x14ac:dyDescent="0.25">
      <c r="B31" s="108"/>
      <c r="C31" s="108"/>
      <c r="D31" s="6"/>
      <c r="E31" s="6"/>
      <c r="F31" s="6"/>
      <c r="G31" s="6"/>
      <c r="H31" s="80"/>
      <c r="I31" s="100" t="s">
        <v>17</v>
      </c>
      <c r="J31" s="109"/>
      <c r="K31" s="109"/>
      <c r="L31" s="101">
        <f>E8+E15</f>
        <v>2400.1999999999998</v>
      </c>
      <c r="M31" s="80"/>
      <c r="N31" s="80"/>
    </row>
    <row r="32" spans="1:18" x14ac:dyDescent="0.25">
      <c r="A32" s="110"/>
      <c r="B32" s="83"/>
      <c r="C32" s="111"/>
      <c r="D32" s="83"/>
      <c r="E32" s="83"/>
      <c r="F32" s="83"/>
      <c r="G32" s="83"/>
      <c r="H32" s="112"/>
      <c r="I32" s="100" t="s">
        <v>15</v>
      </c>
      <c r="J32" s="101"/>
      <c r="K32" s="101"/>
      <c r="L32" s="103">
        <f>E7</f>
        <v>1750</v>
      </c>
      <c r="M32" s="80"/>
    </row>
    <row r="33" spans="1:16" x14ac:dyDescent="0.25">
      <c r="I33" s="100" t="s">
        <v>24</v>
      </c>
      <c r="J33" s="101"/>
      <c r="K33" s="101"/>
      <c r="L33" s="103">
        <f>E9+E16</f>
        <v>649</v>
      </c>
    </row>
    <row r="34" spans="1:16" x14ac:dyDescent="0.25">
      <c r="I34" s="100" t="s">
        <v>64</v>
      </c>
      <c r="J34" s="113"/>
      <c r="K34" s="113"/>
      <c r="L34" s="103">
        <f>E18</f>
        <v>359</v>
      </c>
    </row>
    <row r="36" spans="1:16" x14ac:dyDescent="0.25">
      <c r="E36" s="2" t="s">
        <v>137</v>
      </c>
    </row>
    <row r="37" spans="1:16" x14ac:dyDescent="0.25">
      <c r="G37" s="2">
        <v>2021</v>
      </c>
    </row>
    <row r="38" spans="1:16" x14ac:dyDescent="0.25">
      <c r="A38" s="114"/>
      <c r="E38" s="114" t="s">
        <v>70</v>
      </c>
      <c r="F38" s="103"/>
      <c r="G38" s="103">
        <f>E11+E20</f>
        <v>7872</v>
      </c>
    </row>
    <row r="39" spans="1:16" x14ac:dyDescent="0.25">
      <c r="A39" s="114"/>
      <c r="E39" s="114" t="s">
        <v>71</v>
      </c>
      <c r="F39" s="103"/>
      <c r="G39" s="103">
        <f>E12+E21</f>
        <v>1025.0999999999999</v>
      </c>
    </row>
    <row r="40" spans="1:16" x14ac:dyDescent="0.25">
      <c r="A40" s="114"/>
      <c r="E40" s="114" t="s">
        <v>72</v>
      </c>
      <c r="F40" s="103"/>
      <c r="G40" s="103">
        <f>E13+E22+E23</f>
        <v>1932</v>
      </c>
    </row>
    <row r="42" spans="1:16" x14ac:dyDescent="0.25">
      <c r="M42" s="126" t="s">
        <v>136</v>
      </c>
      <c r="N42" s="115"/>
      <c r="O42" s="115"/>
      <c r="P42" s="116"/>
    </row>
    <row r="43" spans="1:16" x14ac:dyDescent="0.25">
      <c r="E43" s="117" t="s">
        <v>73</v>
      </c>
    </row>
    <row r="44" spans="1:16" x14ac:dyDescent="0.25">
      <c r="E44" s="117" t="s">
        <v>74</v>
      </c>
    </row>
    <row r="45" spans="1:16" x14ac:dyDescent="0.25">
      <c r="E45" s="118"/>
      <c r="J45" s="108"/>
      <c r="K45" s="108"/>
      <c r="L45" s="85"/>
    </row>
    <row r="46" spans="1:16" x14ac:dyDescent="0.25">
      <c r="J46" s="85"/>
      <c r="K46" s="85"/>
      <c r="L46" s="119"/>
    </row>
    <row r="47" spans="1:16" x14ac:dyDescent="0.25">
      <c r="J47" s="87"/>
      <c r="K47" s="87"/>
      <c r="L47" s="119"/>
    </row>
    <row r="48" spans="1:16" x14ac:dyDescent="0.25">
      <c r="J48" s="87"/>
      <c r="K48" s="87"/>
      <c r="L48" s="119"/>
    </row>
    <row r="49" spans="3:12" x14ac:dyDescent="0.25">
      <c r="J49" s="87"/>
      <c r="K49" s="87"/>
      <c r="L49" s="119"/>
    </row>
    <row r="50" spans="3:12" x14ac:dyDescent="0.25">
      <c r="J50" s="87"/>
      <c r="K50" s="87"/>
      <c r="L50" s="119"/>
    </row>
    <row r="51" spans="3:12" x14ac:dyDescent="0.25">
      <c r="J51" s="120"/>
      <c r="K51" s="120"/>
      <c r="L51" s="119"/>
    </row>
    <row r="53" spans="3:12" x14ac:dyDescent="0.25">
      <c r="J53" s="87"/>
      <c r="K53" s="87"/>
    </row>
    <row r="62" spans="3:12" x14ac:dyDescent="0.25">
      <c r="J62" s="121"/>
      <c r="K62" s="121"/>
    </row>
    <row r="63" spans="3:12" x14ac:dyDescent="0.25">
      <c r="C63" s="102"/>
      <c r="H63" s="103"/>
      <c r="I63" s="103"/>
      <c r="J63" s="121"/>
      <c r="K63" s="121"/>
    </row>
    <row r="64" spans="3:12" x14ac:dyDescent="0.25">
      <c r="C64" s="122"/>
      <c r="I64" s="106"/>
      <c r="J64" s="121"/>
      <c r="K64" s="121"/>
    </row>
    <row r="65" spans="4:18" x14ac:dyDescent="0.25">
      <c r="J65" s="121"/>
      <c r="K65" s="121"/>
    </row>
    <row r="66" spans="4:18" x14ac:dyDescent="0.25">
      <c r="L66" s="123"/>
      <c r="R66" s="3"/>
    </row>
    <row r="67" spans="4:18" x14ac:dyDescent="0.25">
      <c r="R67" s="124"/>
    </row>
    <row r="68" spans="4:18" x14ac:dyDescent="0.25">
      <c r="D68" s="125"/>
      <c r="E68" s="125"/>
      <c r="F68" s="125"/>
      <c r="G68" s="125"/>
    </row>
    <row r="74" spans="4:18" x14ac:dyDescent="0.25">
      <c r="R74" s="3"/>
    </row>
    <row r="75" spans="4:18" x14ac:dyDescent="0.25">
      <c r="R75" s="124"/>
    </row>
    <row r="83" spans="12:12" x14ac:dyDescent="0.25">
      <c r="L83" s="3"/>
    </row>
  </sheetData>
  <mergeCells count="6">
    <mergeCell ref="D31:G31"/>
    <mergeCell ref="B2:D2"/>
    <mergeCell ref="E2:G2"/>
    <mergeCell ref="A3:A4"/>
    <mergeCell ref="B3:D3"/>
    <mergeCell ref="E3:G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F93EC-097C-441B-AB17-90E98312341A}">
  <sheetPr>
    <tabColor rgb="FF92D050"/>
  </sheetPr>
  <dimension ref="A3:M32"/>
  <sheetViews>
    <sheetView zoomScaleNormal="100" workbookViewId="0">
      <selection activeCell="A32" sqref="A32"/>
    </sheetView>
  </sheetViews>
  <sheetFormatPr defaultRowHeight="15" x14ac:dyDescent="0.25"/>
  <cols>
    <col min="1" max="1" width="18.7109375" customWidth="1"/>
    <col min="3" max="3" width="12.28515625" customWidth="1"/>
    <col min="4" max="4" width="11.140625" customWidth="1"/>
    <col min="5" max="5" width="12.42578125" customWidth="1"/>
    <col min="7" max="7" width="13.140625" customWidth="1"/>
    <col min="9" max="9" width="12.28515625" customWidth="1"/>
    <col min="12" max="12" width="14.5703125" customWidth="1"/>
  </cols>
  <sheetData>
    <row r="3" spans="1:13" x14ac:dyDescent="0.25">
      <c r="A3" s="97" t="s">
        <v>78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ht="15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x14ac:dyDescent="0.25">
      <c r="A5" s="129" t="s">
        <v>79</v>
      </c>
      <c r="B5" s="130"/>
      <c r="C5" s="130"/>
      <c r="D5" s="130"/>
      <c r="E5" s="130"/>
      <c r="F5" s="130"/>
      <c r="G5" s="130"/>
    </row>
    <row r="6" spans="1:13" x14ac:dyDescent="0.25">
      <c r="A6" s="118"/>
    </row>
    <row r="7" spans="1:13" x14ac:dyDescent="0.25">
      <c r="A7" s="131" t="s">
        <v>80</v>
      </c>
      <c r="B7" s="132" t="s">
        <v>69</v>
      </c>
      <c r="C7" s="133"/>
      <c r="D7" s="134" t="s">
        <v>81</v>
      </c>
      <c r="E7" s="133"/>
      <c r="F7" s="134" t="s">
        <v>17</v>
      </c>
      <c r="G7" s="133"/>
      <c r="H7" s="132" t="s">
        <v>19</v>
      </c>
      <c r="I7" s="132"/>
    </row>
    <row r="8" spans="1:13" ht="23.25" thickBot="1" x14ac:dyDescent="0.3">
      <c r="A8" s="135"/>
      <c r="B8" s="11" t="s">
        <v>82</v>
      </c>
      <c r="C8" s="12" t="s">
        <v>83</v>
      </c>
      <c r="D8" s="11" t="s">
        <v>82</v>
      </c>
      <c r="E8" s="12" t="s">
        <v>83</v>
      </c>
      <c r="F8" s="11" t="s">
        <v>82</v>
      </c>
      <c r="G8" s="12" t="s">
        <v>83</v>
      </c>
      <c r="H8" s="11" t="s">
        <v>82</v>
      </c>
      <c r="I8" s="11" t="s">
        <v>83</v>
      </c>
    </row>
    <row r="9" spans="1:13" x14ac:dyDescent="0.25">
      <c r="A9" s="137" t="s">
        <v>84</v>
      </c>
      <c r="B9" s="138">
        <v>1018</v>
      </c>
      <c r="C9" s="139">
        <v>2799.3</v>
      </c>
      <c r="D9" s="138">
        <v>18</v>
      </c>
      <c r="E9" s="139">
        <v>18.8</v>
      </c>
      <c r="F9" s="138">
        <v>70400</v>
      </c>
      <c r="G9" s="140">
        <v>1792</v>
      </c>
      <c r="H9" s="138">
        <v>330</v>
      </c>
      <c r="I9" s="141">
        <v>346.6</v>
      </c>
    </row>
    <row r="10" spans="1:13" x14ac:dyDescent="0.25">
      <c r="A10" s="137" t="s">
        <v>85</v>
      </c>
      <c r="B10" s="138">
        <v>200</v>
      </c>
      <c r="C10" s="139">
        <v>1024.5999999999999</v>
      </c>
      <c r="D10" s="138">
        <v>5</v>
      </c>
      <c r="E10" s="139">
        <v>2.6</v>
      </c>
      <c r="F10" s="138">
        <v>2759</v>
      </c>
      <c r="G10" s="140">
        <v>26</v>
      </c>
      <c r="H10" s="138">
        <v>8</v>
      </c>
      <c r="I10" s="141">
        <v>3.1</v>
      </c>
    </row>
    <row r="11" spans="1:13" x14ac:dyDescent="0.25">
      <c r="A11" s="137" t="s">
        <v>86</v>
      </c>
      <c r="B11" s="138">
        <v>92</v>
      </c>
      <c r="C11" s="139">
        <v>91.8</v>
      </c>
      <c r="D11" s="138">
        <v>36</v>
      </c>
      <c r="E11" s="139">
        <v>86.7</v>
      </c>
      <c r="F11" s="138">
        <v>10846</v>
      </c>
      <c r="G11" s="140">
        <v>127</v>
      </c>
      <c r="H11" s="138">
        <v>11</v>
      </c>
      <c r="I11" s="141">
        <v>22.5</v>
      </c>
    </row>
    <row r="12" spans="1:13" x14ac:dyDescent="0.25">
      <c r="A12" s="137" t="s">
        <v>87</v>
      </c>
      <c r="B12" s="138">
        <v>721</v>
      </c>
      <c r="C12" s="139">
        <v>5190.3</v>
      </c>
      <c r="D12" s="138">
        <v>12</v>
      </c>
      <c r="E12" s="139">
        <v>0.1</v>
      </c>
      <c r="F12" s="138">
        <v>160757</v>
      </c>
      <c r="G12" s="140">
        <v>2711</v>
      </c>
      <c r="H12" s="138">
        <v>773</v>
      </c>
      <c r="I12" s="141">
        <v>945.5</v>
      </c>
    </row>
    <row r="13" spans="1:13" x14ac:dyDescent="0.25">
      <c r="A13" s="137" t="s">
        <v>88</v>
      </c>
      <c r="B13" s="138">
        <v>280</v>
      </c>
      <c r="C13" s="139">
        <v>1642.2</v>
      </c>
      <c r="D13" s="138">
        <v>8</v>
      </c>
      <c r="E13" s="139">
        <v>0.1</v>
      </c>
      <c r="F13" s="138">
        <v>19271</v>
      </c>
      <c r="G13" s="140">
        <v>207</v>
      </c>
      <c r="H13" s="138">
        <v>151</v>
      </c>
      <c r="I13" s="141">
        <v>80.900000000000006</v>
      </c>
    </row>
    <row r="14" spans="1:13" x14ac:dyDescent="0.25">
      <c r="A14" s="137" t="s">
        <v>89</v>
      </c>
      <c r="B14" s="138">
        <v>587</v>
      </c>
      <c r="C14" s="139">
        <v>1767</v>
      </c>
      <c r="D14" s="138">
        <v>2</v>
      </c>
      <c r="E14" s="139">
        <v>0.3</v>
      </c>
      <c r="F14" s="138">
        <v>9349</v>
      </c>
      <c r="G14" s="140">
        <v>268</v>
      </c>
      <c r="H14" s="138">
        <v>43</v>
      </c>
      <c r="I14" s="141">
        <v>14.4</v>
      </c>
    </row>
    <row r="15" spans="1:13" x14ac:dyDescent="0.25">
      <c r="A15" s="137" t="s">
        <v>90</v>
      </c>
      <c r="B15" s="138">
        <v>402</v>
      </c>
      <c r="C15" s="139">
        <v>1187.5999999999999</v>
      </c>
      <c r="D15" s="138">
        <v>15</v>
      </c>
      <c r="E15" s="139">
        <v>13.4</v>
      </c>
      <c r="F15" s="138">
        <v>147687</v>
      </c>
      <c r="G15" s="140">
        <v>2204</v>
      </c>
      <c r="H15" s="138">
        <v>401</v>
      </c>
      <c r="I15" s="141">
        <v>372.4</v>
      </c>
    </row>
    <row r="16" spans="1:13" x14ac:dyDescent="0.25">
      <c r="A16" s="137" t="s">
        <v>91</v>
      </c>
      <c r="B16" s="138">
        <v>257</v>
      </c>
      <c r="C16" s="139">
        <v>523.29999999999995</v>
      </c>
      <c r="D16" s="138">
        <v>5</v>
      </c>
      <c r="E16" s="139">
        <v>0</v>
      </c>
      <c r="F16" s="138">
        <v>39698</v>
      </c>
      <c r="G16" s="140">
        <v>591</v>
      </c>
      <c r="H16" s="138">
        <v>138</v>
      </c>
      <c r="I16" s="141">
        <v>140.5</v>
      </c>
    </row>
    <row r="17" spans="1:9" x14ac:dyDescent="0.25">
      <c r="A17" s="137" t="s">
        <v>92</v>
      </c>
      <c r="B17" s="138">
        <v>217</v>
      </c>
      <c r="C17" s="139">
        <v>356.8</v>
      </c>
      <c r="D17" s="138">
        <v>72</v>
      </c>
      <c r="E17" s="139">
        <v>45</v>
      </c>
      <c r="F17" s="138">
        <v>105938</v>
      </c>
      <c r="G17" s="140">
        <v>2270</v>
      </c>
      <c r="H17" s="138">
        <v>340</v>
      </c>
      <c r="I17" s="141">
        <v>647.6</v>
      </c>
    </row>
    <row r="18" spans="1:9" x14ac:dyDescent="0.25">
      <c r="A18" s="137" t="s">
        <v>93</v>
      </c>
      <c r="B18" s="138">
        <v>223</v>
      </c>
      <c r="C18" s="139">
        <v>376.4</v>
      </c>
      <c r="D18" s="138">
        <v>117</v>
      </c>
      <c r="E18" s="139">
        <v>143.19999999999999</v>
      </c>
      <c r="F18" s="138">
        <v>52723</v>
      </c>
      <c r="G18" s="140">
        <v>908</v>
      </c>
      <c r="H18" s="138">
        <v>143</v>
      </c>
      <c r="I18" s="141">
        <v>161.5</v>
      </c>
    </row>
    <row r="19" spans="1:9" x14ac:dyDescent="0.25">
      <c r="A19" s="137" t="s">
        <v>94</v>
      </c>
      <c r="B19" s="138">
        <v>49</v>
      </c>
      <c r="C19" s="139">
        <v>540.70000000000005</v>
      </c>
      <c r="D19" s="138">
        <v>25</v>
      </c>
      <c r="E19" s="139">
        <v>3</v>
      </c>
      <c r="F19" s="138">
        <v>22144</v>
      </c>
      <c r="G19" s="140">
        <v>513</v>
      </c>
      <c r="H19" s="138">
        <v>77</v>
      </c>
      <c r="I19" s="141">
        <v>48.5</v>
      </c>
    </row>
    <row r="20" spans="1:9" x14ac:dyDescent="0.25">
      <c r="A20" s="137" t="s">
        <v>95</v>
      </c>
      <c r="B20" s="138">
        <v>189</v>
      </c>
      <c r="C20" s="139">
        <v>251.9</v>
      </c>
      <c r="D20" s="138">
        <v>50</v>
      </c>
      <c r="E20" s="139">
        <v>19.5</v>
      </c>
      <c r="F20" s="138">
        <v>33262</v>
      </c>
      <c r="G20" s="140">
        <v>1150</v>
      </c>
      <c r="H20" s="138">
        <v>69</v>
      </c>
      <c r="I20" s="141">
        <v>36</v>
      </c>
    </row>
    <row r="21" spans="1:9" x14ac:dyDescent="0.25">
      <c r="A21" s="137" t="s">
        <v>96</v>
      </c>
      <c r="B21" s="138">
        <v>102</v>
      </c>
      <c r="C21" s="139">
        <v>419.8</v>
      </c>
      <c r="D21" s="138">
        <v>69</v>
      </c>
      <c r="E21" s="139">
        <v>73.3</v>
      </c>
      <c r="F21" s="138">
        <v>67889</v>
      </c>
      <c r="G21" s="140">
        <v>1496</v>
      </c>
      <c r="H21" s="138">
        <v>118</v>
      </c>
      <c r="I21" s="141">
        <v>168.5</v>
      </c>
    </row>
    <row r="22" spans="1:9" x14ac:dyDescent="0.25">
      <c r="A22" s="137" t="s">
        <v>97</v>
      </c>
      <c r="B22" s="143">
        <v>75</v>
      </c>
      <c r="C22" s="144">
        <v>1023</v>
      </c>
      <c r="D22" s="143">
        <v>43</v>
      </c>
      <c r="E22" s="144">
        <v>268.3</v>
      </c>
      <c r="F22" s="143">
        <v>24200</v>
      </c>
      <c r="G22" s="145">
        <v>774</v>
      </c>
      <c r="H22" s="143">
        <v>34</v>
      </c>
      <c r="I22" s="146">
        <v>30.7</v>
      </c>
    </row>
    <row r="23" spans="1:9" x14ac:dyDescent="0.25">
      <c r="A23" s="137" t="s">
        <v>98</v>
      </c>
      <c r="B23" s="138">
        <v>37</v>
      </c>
      <c r="C23" s="139">
        <v>88.4</v>
      </c>
      <c r="D23" s="138">
        <v>78</v>
      </c>
      <c r="E23" s="139">
        <v>375.8</v>
      </c>
      <c r="F23" s="138">
        <v>4726</v>
      </c>
      <c r="G23" s="140">
        <v>181</v>
      </c>
      <c r="H23" s="138">
        <v>11</v>
      </c>
      <c r="I23" s="141">
        <v>46.1</v>
      </c>
    </row>
    <row r="24" spans="1:9" x14ac:dyDescent="0.25">
      <c r="A24" s="137" t="s">
        <v>99</v>
      </c>
      <c r="B24" s="138">
        <v>61</v>
      </c>
      <c r="C24" s="139">
        <v>343.7</v>
      </c>
      <c r="D24" s="138">
        <v>625</v>
      </c>
      <c r="E24" s="139">
        <v>1770.7</v>
      </c>
      <c r="F24" s="138">
        <v>40293</v>
      </c>
      <c r="G24" s="140">
        <v>924</v>
      </c>
      <c r="H24" s="138">
        <v>97</v>
      </c>
      <c r="I24" s="141">
        <v>239</v>
      </c>
    </row>
    <row r="25" spans="1:9" x14ac:dyDescent="0.25">
      <c r="A25" s="137" t="s">
        <v>100</v>
      </c>
      <c r="B25" s="138">
        <v>10</v>
      </c>
      <c r="C25" s="139">
        <v>4.0999999999999996</v>
      </c>
      <c r="D25" s="138">
        <v>1209</v>
      </c>
      <c r="E25" s="139">
        <v>2758.6</v>
      </c>
      <c r="F25" s="138">
        <v>58914</v>
      </c>
      <c r="G25" s="140">
        <v>2948</v>
      </c>
      <c r="H25" s="138">
        <v>75</v>
      </c>
      <c r="I25" s="141">
        <v>332.4</v>
      </c>
    </row>
    <row r="26" spans="1:9" x14ac:dyDescent="0.25">
      <c r="A26" s="137" t="s">
        <v>101</v>
      </c>
      <c r="B26" s="138">
        <v>19</v>
      </c>
      <c r="C26" s="139">
        <v>134.80000000000001</v>
      </c>
      <c r="D26" s="138">
        <v>1429</v>
      </c>
      <c r="E26" s="139">
        <v>1428</v>
      </c>
      <c r="F26" s="138">
        <v>9456</v>
      </c>
      <c r="G26" s="140">
        <v>388</v>
      </c>
      <c r="H26" s="138">
        <v>34</v>
      </c>
      <c r="I26" s="141">
        <v>82.6</v>
      </c>
    </row>
    <row r="27" spans="1:9" x14ac:dyDescent="0.25">
      <c r="A27" s="137" t="s">
        <v>102</v>
      </c>
      <c r="B27" s="138">
        <v>60</v>
      </c>
      <c r="C27" s="139">
        <v>788.7</v>
      </c>
      <c r="D27" s="138">
        <v>426</v>
      </c>
      <c r="E27" s="139">
        <v>1175</v>
      </c>
      <c r="F27" s="138">
        <v>29476</v>
      </c>
      <c r="G27" s="140">
        <v>573</v>
      </c>
      <c r="H27" s="138">
        <v>47</v>
      </c>
      <c r="I27" s="141">
        <v>200.8</v>
      </c>
    </row>
    <row r="28" spans="1:9" x14ac:dyDescent="0.25">
      <c r="A28" s="137" t="s">
        <v>103</v>
      </c>
      <c r="B28" s="138">
        <v>29</v>
      </c>
      <c r="C28" s="139">
        <v>151.6</v>
      </c>
      <c r="D28" s="138">
        <v>887</v>
      </c>
      <c r="E28" s="139">
        <v>2013.6</v>
      </c>
      <c r="F28" s="138">
        <v>64464</v>
      </c>
      <c r="G28" s="140">
        <v>1542</v>
      </c>
      <c r="H28" s="138">
        <v>44</v>
      </c>
      <c r="I28" s="141">
        <v>74.099999999999994</v>
      </c>
    </row>
    <row r="29" spans="1:9" x14ac:dyDescent="0.25">
      <c r="A29" s="148" t="s">
        <v>104</v>
      </c>
      <c r="B29" s="149">
        <v>18</v>
      </c>
      <c r="C29" s="150">
        <v>466.4</v>
      </c>
      <c r="D29" s="149">
        <v>600</v>
      </c>
      <c r="E29" s="150">
        <v>1093.8</v>
      </c>
      <c r="F29" s="149">
        <v>41831</v>
      </c>
      <c r="G29" s="151">
        <v>1001</v>
      </c>
      <c r="H29" s="149">
        <v>41</v>
      </c>
      <c r="I29" s="152">
        <v>112.5</v>
      </c>
    </row>
    <row r="30" spans="1:9" x14ac:dyDescent="0.25">
      <c r="A30" s="153" t="s">
        <v>105</v>
      </c>
      <c r="B30" s="154">
        <v>4646</v>
      </c>
      <c r="C30" s="155">
        <v>19172.3</v>
      </c>
      <c r="D30" s="154">
        <v>5731</v>
      </c>
      <c r="E30" s="156">
        <v>11289.8</v>
      </c>
      <c r="F30" s="154">
        <v>1016083</v>
      </c>
      <c r="G30" s="157">
        <v>22594</v>
      </c>
      <c r="H30" s="154">
        <v>2985</v>
      </c>
      <c r="I30" s="158">
        <v>4106</v>
      </c>
    </row>
    <row r="32" spans="1:9" x14ac:dyDescent="0.25">
      <c r="A32" s="126" t="s">
        <v>136</v>
      </c>
    </row>
  </sheetData>
  <mergeCells count="5">
    <mergeCell ref="A7:A8"/>
    <mergeCell ref="B7:C7"/>
    <mergeCell ref="D7:E7"/>
    <mergeCell ref="F7:G7"/>
    <mergeCell ref="H7: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F997E-F281-419C-BDDD-84D450104689}">
  <sheetPr>
    <tabColor rgb="FF92D050"/>
  </sheetPr>
  <dimension ref="B2:U97"/>
  <sheetViews>
    <sheetView zoomScale="115" zoomScaleNormal="115" workbookViewId="0">
      <selection activeCell="C2" sqref="C2"/>
    </sheetView>
  </sheetViews>
  <sheetFormatPr defaultRowHeight="15" x14ac:dyDescent="0.25"/>
  <cols>
    <col min="1" max="1" width="4.140625" customWidth="1"/>
    <col min="2" max="2" width="8.7109375" customWidth="1"/>
    <col min="3" max="3" width="14.7109375" customWidth="1"/>
    <col min="4" max="5" width="12.140625" customWidth="1"/>
    <col min="6" max="6" width="14.5703125" customWidth="1"/>
    <col min="7" max="7" width="12.140625" customWidth="1"/>
    <col min="8" max="8" width="13.85546875" customWidth="1"/>
    <col min="9" max="9" width="13.7109375" bestFit="1" customWidth="1"/>
    <col min="10" max="10" width="18.5703125" customWidth="1"/>
    <col min="11" max="11" width="14.7109375" customWidth="1"/>
    <col min="12" max="12" width="14.5703125" customWidth="1"/>
    <col min="13" max="13" width="12.5703125" bestFit="1" customWidth="1"/>
    <col min="14" max="14" width="11.85546875" customWidth="1"/>
    <col min="15" max="15" width="14" customWidth="1"/>
    <col min="16" max="16" width="10.42578125" customWidth="1"/>
    <col min="17" max="17" width="11.42578125" customWidth="1"/>
  </cols>
  <sheetData>
    <row r="2" spans="2:21" x14ac:dyDescent="0.25">
      <c r="C2" s="126" t="s">
        <v>136</v>
      </c>
      <c r="K2" s="125" t="s">
        <v>106</v>
      </c>
    </row>
    <row r="3" spans="2:21" x14ac:dyDescent="0.25">
      <c r="C3" s="200"/>
      <c r="D3" s="200"/>
      <c r="E3" s="200"/>
      <c r="F3" s="200"/>
      <c r="G3" s="200"/>
      <c r="H3" s="200"/>
      <c r="I3" s="200"/>
    </row>
    <row r="4" spans="2:21" ht="30.75" customHeight="1" x14ac:dyDescent="0.25">
      <c r="C4" s="214"/>
      <c r="D4" s="214"/>
      <c r="E4" s="214"/>
      <c r="F4" s="214"/>
      <c r="G4" s="214"/>
      <c r="H4" s="213"/>
      <c r="I4" s="213"/>
      <c r="K4" s="160" t="s">
        <v>80</v>
      </c>
      <c r="L4" s="161">
        <v>2020</v>
      </c>
      <c r="M4" s="162"/>
      <c r="N4" s="161">
        <v>2021</v>
      </c>
      <c r="O4" s="162"/>
      <c r="P4" s="163" t="s">
        <v>107</v>
      </c>
      <c r="Q4" s="163"/>
      <c r="T4" s="164"/>
      <c r="U4" s="164"/>
    </row>
    <row r="5" spans="2:21" ht="23.25" thickBot="1" x14ac:dyDescent="0.3">
      <c r="B5" s="159"/>
      <c r="C5" s="201"/>
      <c r="D5" s="202"/>
      <c r="E5" s="202"/>
      <c r="F5" s="202"/>
      <c r="G5" s="202"/>
      <c r="H5" s="203"/>
      <c r="I5" s="203"/>
      <c r="K5" s="165"/>
      <c r="L5" s="11" t="s">
        <v>108</v>
      </c>
      <c r="M5" s="12" t="s">
        <v>109</v>
      </c>
      <c r="N5" s="11" t="s">
        <v>108</v>
      </c>
      <c r="O5" s="12" t="s">
        <v>109</v>
      </c>
      <c r="P5" s="11" t="s">
        <v>108</v>
      </c>
      <c r="Q5" s="11" t="s">
        <v>109</v>
      </c>
      <c r="T5" s="164"/>
      <c r="U5" s="164"/>
    </row>
    <row r="6" spans="2:21" x14ac:dyDescent="0.25">
      <c r="B6" s="159"/>
      <c r="C6" s="204"/>
      <c r="D6" s="205"/>
      <c r="E6" s="206"/>
      <c r="F6" s="205"/>
      <c r="G6" s="206"/>
      <c r="H6" s="207"/>
      <c r="I6" s="207"/>
      <c r="J6" s="137"/>
      <c r="K6" s="136" t="s">
        <v>84</v>
      </c>
      <c r="L6" s="138">
        <v>973</v>
      </c>
      <c r="M6" s="139">
        <v>2789.2</v>
      </c>
      <c r="N6" s="138">
        <v>1018</v>
      </c>
      <c r="O6" s="139">
        <v>2799.3</v>
      </c>
      <c r="P6" s="138">
        <f>N6-L6</f>
        <v>45</v>
      </c>
      <c r="Q6" s="141">
        <f>O6-M6</f>
        <v>10.100000000000364</v>
      </c>
      <c r="R6" s="73"/>
      <c r="S6" s="73"/>
      <c r="T6" s="164"/>
      <c r="U6" s="164"/>
    </row>
    <row r="7" spans="2:21" x14ac:dyDescent="0.25">
      <c r="B7" s="159"/>
      <c r="C7" s="204"/>
      <c r="D7" s="205"/>
      <c r="E7" s="205"/>
      <c r="F7" s="205"/>
      <c r="G7" s="205"/>
      <c r="H7" s="207"/>
      <c r="I7" s="207"/>
      <c r="J7" s="137"/>
      <c r="K7" s="136" t="s">
        <v>85</v>
      </c>
      <c r="L7" s="138">
        <v>195</v>
      </c>
      <c r="M7" s="139">
        <v>1022.9</v>
      </c>
      <c r="N7" s="138">
        <v>200</v>
      </c>
      <c r="O7" s="139">
        <v>1024.5999999999999</v>
      </c>
      <c r="P7" s="138">
        <f t="shared" ref="P7:Q25" si="0">N7-L7</f>
        <v>5</v>
      </c>
      <c r="Q7" s="141">
        <f>O7-M7</f>
        <v>1.6999999999999318</v>
      </c>
      <c r="S7" s="73"/>
      <c r="T7" s="164"/>
      <c r="U7" s="164"/>
    </row>
    <row r="8" spans="2:21" x14ac:dyDescent="0.25">
      <c r="B8" s="159"/>
      <c r="C8" s="208"/>
      <c r="D8" s="209"/>
      <c r="E8" s="209"/>
      <c r="F8" s="209"/>
      <c r="G8" s="209"/>
      <c r="H8" s="209"/>
      <c r="I8" s="209"/>
      <c r="J8" s="137"/>
      <c r="K8" s="136" t="s">
        <v>86</v>
      </c>
      <c r="L8" s="138">
        <v>91</v>
      </c>
      <c r="M8" s="139">
        <v>91.7</v>
      </c>
      <c r="N8" s="138">
        <v>92</v>
      </c>
      <c r="O8" s="139">
        <v>91.8</v>
      </c>
      <c r="P8" s="138">
        <f t="shared" si="0"/>
        <v>1</v>
      </c>
      <c r="Q8" s="141">
        <f t="shared" si="0"/>
        <v>9.9999999999994316E-2</v>
      </c>
      <c r="S8" s="73"/>
      <c r="T8" s="164"/>
      <c r="U8" s="164"/>
    </row>
    <row r="9" spans="2:21" x14ac:dyDescent="0.25">
      <c r="B9" s="166"/>
      <c r="C9" s="208"/>
      <c r="D9" s="209"/>
      <c r="E9" s="210"/>
      <c r="F9" s="209"/>
      <c r="G9" s="210"/>
      <c r="H9" s="209"/>
      <c r="I9" s="209"/>
      <c r="J9" s="137"/>
      <c r="K9" s="136" t="s">
        <v>87</v>
      </c>
      <c r="L9" s="138">
        <v>692</v>
      </c>
      <c r="M9" s="139">
        <v>5174.6000000000004</v>
      </c>
      <c r="N9" s="138">
        <v>721</v>
      </c>
      <c r="O9" s="139">
        <v>5190.3</v>
      </c>
      <c r="P9" s="138">
        <f t="shared" si="0"/>
        <v>29</v>
      </c>
      <c r="Q9" s="141">
        <f t="shared" si="0"/>
        <v>15.699999999999818</v>
      </c>
      <c r="S9" s="73"/>
      <c r="T9" s="164"/>
      <c r="U9" s="164"/>
    </row>
    <row r="10" spans="2:21" x14ac:dyDescent="0.25">
      <c r="B10" s="167"/>
      <c r="C10" s="208"/>
      <c r="D10" s="209"/>
      <c r="E10" s="210"/>
      <c r="F10" s="209"/>
      <c r="G10" s="210"/>
      <c r="H10" s="209"/>
      <c r="I10" s="209"/>
      <c r="J10" s="137"/>
      <c r="K10" s="136" t="s">
        <v>88</v>
      </c>
      <c r="L10" s="138">
        <v>275</v>
      </c>
      <c r="M10" s="139">
        <v>1634.6</v>
      </c>
      <c r="N10" s="138">
        <v>280</v>
      </c>
      <c r="O10" s="139">
        <v>1642.2</v>
      </c>
      <c r="P10" s="138">
        <f t="shared" si="0"/>
        <v>5</v>
      </c>
      <c r="Q10" s="141">
        <f t="shared" si="0"/>
        <v>7.6000000000001364</v>
      </c>
      <c r="S10" s="73"/>
      <c r="T10" s="164"/>
      <c r="U10" s="164"/>
    </row>
    <row r="11" spans="2:21" x14ac:dyDescent="0.25">
      <c r="B11" s="168"/>
      <c r="C11" s="208"/>
      <c r="D11" s="209"/>
      <c r="E11" s="210"/>
      <c r="F11" s="209"/>
      <c r="G11" s="210"/>
      <c r="H11" s="209"/>
      <c r="I11" s="209"/>
      <c r="J11" s="137"/>
      <c r="K11" s="136" t="s">
        <v>89</v>
      </c>
      <c r="L11" s="138">
        <v>569</v>
      </c>
      <c r="M11" s="139">
        <v>1760.2</v>
      </c>
      <c r="N11" s="138">
        <v>587</v>
      </c>
      <c r="O11" s="139">
        <v>1767</v>
      </c>
      <c r="P11" s="138">
        <f t="shared" si="0"/>
        <v>18</v>
      </c>
      <c r="Q11" s="141">
        <f t="shared" si="0"/>
        <v>6.7999999999999545</v>
      </c>
      <c r="S11" s="73"/>
      <c r="T11" s="164"/>
      <c r="U11" s="164"/>
    </row>
    <row r="12" spans="2:21" x14ac:dyDescent="0.25">
      <c r="B12" s="168"/>
      <c r="C12" s="208"/>
      <c r="D12" s="209"/>
      <c r="E12" s="210"/>
      <c r="F12" s="209"/>
      <c r="G12" s="210"/>
      <c r="H12" s="209"/>
      <c r="I12" s="209"/>
      <c r="J12" s="137"/>
      <c r="K12" s="136" t="s">
        <v>90</v>
      </c>
      <c r="L12" s="138">
        <v>399</v>
      </c>
      <c r="M12" s="139">
        <v>1184.5</v>
      </c>
      <c r="N12" s="138">
        <v>402</v>
      </c>
      <c r="O12" s="139">
        <v>1187.5999999999999</v>
      </c>
      <c r="P12" s="138">
        <f t="shared" si="0"/>
        <v>3</v>
      </c>
      <c r="Q12" s="141">
        <f t="shared" si="0"/>
        <v>3.0999999999999091</v>
      </c>
      <c r="S12" s="73"/>
      <c r="T12" s="164"/>
      <c r="U12" s="164"/>
    </row>
    <row r="13" spans="2:21" x14ac:dyDescent="0.25">
      <c r="B13" s="168"/>
      <c r="C13" s="208"/>
      <c r="D13" s="209"/>
      <c r="E13" s="209"/>
      <c r="F13" s="209"/>
      <c r="G13" s="209"/>
      <c r="H13" s="209"/>
      <c r="I13" s="209"/>
      <c r="J13" s="137"/>
      <c r="K13" s="136" t="s">
        <v>91</v>
      </c>
      <c r="L13" s="138">
        <v>249</v>
      </c>
      <c r="M13" s="139">
        <v>521.79999999999995</v>
      </c>
      <c r="N13" s="138">
        <v>257</v>
      </c>
      <c r="O13" s="139">
        <v>523.29999999999995</v>
      </c>
      <c r="P13" s="138">
        <f t="shared" si="0"/>
        <v>8</v>
      </c>
      <c r="Q13" s="141">
        <f t="shared" si="0"/>
        <v>1.5</v>
      </c>
    </row>
    <row r="14" spans="2:21" x14ac:dyDescent="0.25">
      <c r="B14" s="168"/>
      <c r="C14" s="204"/>
      <c r="D14" s="205"/>
      <c r="E14" s="205"/>
      <c r="F14" s="205"/>
      <c r="G14" s="205"/>
      <c r="H14" s="207"/>
      <c r="I14" s="207"/>
      <c r="J14" s="137"/>
      <c r="K14" s="136" t="s">
        <v>92</v>
      </c>
      <c r="L14" s="138">
        <v>208</v>
      </c>
      <c r="M14" s="139">
        <v>355.1</v>
      </c>
      <c r="N14" s="138">
        <v>217</v>
      </c>
      <c r="O14" s="139">
        <v>356.8</v>
      </c>
      <c r="P14" s="138">
        <f t="shared" si="0"/>
        <v>9</v>
      </c>
      <c r="Q14" s="141">
        <f t="shared" si="0"/>
        <v>1.6999999999999886</v>
      </c>
      <c r="S14" s="73"/>
      <c r="T14" s="164"/>
      <c r="U14" s="164"/>
    </row>
    <row r="15" spans="2:21" x14ac:dyDescent="0.25">
      <c r="B15" s="168"/>
      <c r="C15" s="204"/>
      <c r="D15" s="205"/>
      <c r="E15" s="205"/>
      <c r="F15" s="205"/>
      <c r="G15" s="205"/>
      <c r="H15" s="207"/>
      <c r="I15" s="207"/>
      <c r="J15" s="137"/>
      <c r="K15" s="136" t="s">
        <v>93</v>
      </c>
      <c r="L15" s="138">
        <v>220</v>
      </c>
      <c r="M15" s="139">
        <v>375.9</v>
      </c>
      <c r="N15" s="138">
        <v>223</v>
      </c>
      <c r="O15" s="139">
        <v>376.4</v>
      </c>
      <c r="P15" s="138">
        <f t="shared" si="0"/>
        <v>3</v>
      </c>
      <c r="Q15" s="141">
        <f t="shared" si="0"/>
        <v>0.5</v>
      </c>
      <c r="S15" s="73"/>
      <c r="T15" s="164"/>
      <c r="U15" s="164"/>
    </row>
    <row r="16" spans="2:21" x14ac:dyDescent="0.25">
      <c r="B16" s="168"/>
      <c r="C16" s="204"/>
      <c r="D16" s="205"/>
      <c r="E16" s="205"/>
      <c r="F16" s="205"/>
      <c r="G16" s="205"/>
      <c r="H16" s="207"/>
      <c r="I16" s="207"/>
      <c r="J16" s="137"/>
      <c r="K16" s="136" t="s">
        <v>94</v>
      </c>
      <c r="L16" s="138">
        <v>46</v>
      </c>
      <c r="M16" s="139">
        <v>529.70000000000005</v>
      </c>
      <c r="N16" s="138">
        <v>49</v>
      </c>
      <c r="O16" s="139">
        <v>540.70000000000005</v>
      </c>
      <c r="P16" s="138">
        <f t="shared" si="0"/>
        <v>3</v>
      </c>
      <c r="Q16" s="141">
        <f t="shared" si="0"/>
        <v>11</v>
      </c>
      <c r="S16" s="73"/>
      <c r="T16" s="164"/>
      <c r="U16" s="164"/>
    </row>
    <row r="17" spans="2:21" x14ac:dyDescent="0.25">
      <c r="B17" s="168"/>
      <c r="C17" s="204"/>
      <c r="D17" s="205"/>
      <c r="E17" s="205"/>
      <c r="F17" s="205"/>
      <c r="G17" s="205"/>
      <c r="H17" s="207"/>
      <c r="I17" s="207"/>
      <c r="J17" s="137"/>
      <c r="K17" s="136" t="s">
        <v>95</v>
      </c>
      <c r="L17" s="138">
        <v>186</v>
      </c>
      <c r="M17" s="139">
        <v>251.4</v>
      </c>
      <c r="N17" s="138">
        <v>189</v>
      </c>
      <c r="O17" s="139">
        <v>251.9</v>
      </c>
      <c r="P17" s="138">
        <f t="shared" si="0"/>
        <v>3</v>
      </c>
      <c r="Q17" s="141">
        <f t="shared" si="0"/>
        <v>0.5</v>
      </c>
      <c r="S17" s="73"/>
      <c r="T17" s="164"/>
      <c r="U17" s="164"/>
    </row>
    <row r="18" spans="2:21" x14ac:dyDescent="0.25">
      <c r="B18" s="168"/>
      <c r="C18" s="204"/>
      <c r="D18" s="205"/>
      <c r="E18" s="205"/>
      <c r="F18" s="205"/>
      <c r="G18" s="205"/>
      <c r="H18" s="207"/>
      <c r="I18" s="207"/>
      <c r="J18" s="137"/>
      <c r="K18" s="136" t="s">
        <v>96</v>
      </c>
      <c r="L18" s="138">
        <v>101</v>
      </c>
      <c r="M18" s="139">
        <v>411.3</v>
      </c>
      <c r="N18" s="138">
        <v>102</v>
      </c>
      <c r="O18" s="139">
        <v>419.8</v>
      </c>
      <c r="P18" s="138">
        <f t="shared" si="0"/>
        <v>1</v>
      </c>
      <c r="Q18" s="141">
        <f t="shared" si="0"/>
        <v>8.5</v>
      </c>
      <c r="S18" s="73"/>
      <c r="T18" s="164"/>
      <c r="U18" s="164"/>
    </row>
    <row r="19" spans="2:21" x14ac:dyDescent="0.25">
      <c r="B19" s="168"/>
      <c r="C19" s="204"/>
      <c r="D19" s="205"/>
      <c r="E19" s="206"/>
      <c r="F19" s="205"/>
      <c r="G19" s="206"/>
      <c r="H19" s="207"/>
      <c r="I19" s="207"/>
      <c r="J19" s="137"/>
      <c r="K19" s="142" t="s">
        <v>97</v>
      </c>
      <c r="L19" s="143">
        <v>75</v>
      </c>
      <c r="M19" s="144">
        <v>1023</v>
      </c>
      <c r="N19" s="143">
        <v>75</v>
      </c>
      <c r="O19" s="144">
        <v>1023</v>
      </c>
      <c r="P19" s="143">
        <f t="shared" si="0"/>
        <v>0</v>
      </c>
      <c r="Q19" s="146">
        <f t="shared" si="0"/>
        <v>0</v>
      </c>
      <c r="S19" s="73"/>
      <c r="T19" s="164"/>
      <c r="U19" s="164"/>
    </row>
    <row r="20" spans="2:21" x14ac:dyDescent="0.25">
      <c r="B20" s="168"/>
      <c r="C20" s="204"/>
      <c r="D20" s="205"/>
      <c r="E20" s="205"/>
      <c r="F20" s="205"/>
      <c r="G20" s="205"/>
      <c r="H20" s="207"/>
      <c r="I20" s="207"/>
      <c r="J20" s="137"/>
      <c r="K20" s="136" t="s">
        <v>98</v>
      </c>
      <c r="L20" s="138">
        <v>34</v>
      </c>
      <c r="M20" s="139">
        <v>88.1</v>
      </c>
      <c r="N20" s="138">
        <v>37</v>
      </c>
      <c r="O20" s="139">
        <v>88.4</v>
      </c>
      <c r="P20" s="138">
        <f t="shared" si="0"/>
        <v>3</v>
      </c>
      <c r="Q20" s="141">
        <f t="shared" si="0"/>
        <v>0.30000000000001137</v>
      </c>
      <c r="S20" s="73"/>
      <c r="T20" s="164"/>
      <c r="U20" s="164"/>
    </row>
    <row r="21" spans="2:21" x14ac:dyDescent="0.25">
      <c r="B21" s="168"/>
      <c r="C21" s="204"/>
      <c r="D21" s="205"/>
      <c r="E21" s="205"/>
      <c r="F21" s="205"/>
      <c r="G21" s="205"/>
      <c r="H21" s="207"/>
      <c r="I21" s="207"/>
      <c r="J21" s="137"/>
      <c r="K21" s="136" t="s">
        <v>99</v>
      </c>
      <c r="L21" s="138">
        <v>62</v>
      </c>
      <c r="M21" s="139">
        <v>347.8</v>
      </c>
      <c r="N21" s="138">
        <v>61</v>
      </c>
      <c r="O21" s="139">
        <v>343.7</v>
      </c>
      <c r="P21" s="138">
        <f t="shared" si="0"/>
        <v>-1</v>
      </c>
      <c r="Q21" s="141">
        <f t="shared" si="0"/>
        <v>-4.1000000000000227</v>
      </c>
      <c r="S21" s="73"/>
      <c r="T21" s="164"/>
      <c r="U21" s="164"/>
    </row>
    <row r="22" spans="2:21" x14ac:dyDescent="0.25">
      <c r="B22" s="168"/>
      <c r="C22" s="204"/>
      <c r="D22" s="205"/>
      <c r="E22" s="205"/>
      <c r="F22" s="205"/>
      <c r="G22" s="205"/>
      <c r="H22" s="207"/>
      <c r="I22" s="207"/>
      <c r="J22" s="137"/>
      <c r="K22" s="136" t="s">
        <v>100</v>
      </c>
      <c r="L22" s="138">
        <v>9</v>
      </c>
      <c r="M22" s="139">
        <v>3.7</v>
      </c>
      <c r="N22" s="138">
        <v>10</v>
      </c>
      <c r="O22" s="139">
        <v>4.0999999999999996</v>
      </c>
      <c r="P22" s="138">
        <f t="shared" si="0"/>
        <v>1</v>
      </c>
      <c r="Q22" s="141">
        <f t="shared" si="0"/>
        <v>0.39999999999999947</v>
      </c>
      <c r="S22" s="73"/>
      <c r="T22" s="164"/>
      <c r="U22" s="164"/>
    </row>
    <row r="23" spans="2:21" x14ac:dyDescent="0.25">
      <c r="B23" s="168"/>
      <c r="C23" s="204"/>
      <c r="D23" s="205"/>
      <c r="E23" s="205"/>
      <c r="F23" s="205"/>
      <c r="G23" s="205"/>
      <c r="H23" s="207"/>
      <c r="I23" s="207"/>
      <c r="J23" s="137"/>
      <c r="K23" s="136" t="s">
        <v>101</v>
      </c>
      <c r="L23" s="138">
        <v>17</v>
      </c>
      <c r="M23" s="139">
        <v>134.30000000000001</v>
      </c>
      <c r="N23" s="138">
        <v>19</v>
      </c>
      <c r="O23" s="139">
        <v>134.80000000000001</v>
      </c>
      <c r="P23" s="138">
        <f t="shared" si="0"/>
        <v>2</v>
      </c>
      <c r="Q23" s="141">
        <f t="shared" si="0"/>
        <v>0.5</v>
      </c>
      <c r="S23" s="73"/>
      <c r="T23" s="164"/>
      <c r="U23" s="164"/>
    </row>
    <row r="24" spans="2:21" x14ac:dyDescent="0.25">
      <c r="B24" s="168"/>
      <c r="C24" s="204"/>
      <c r="D24" s="205"/>
      <c r="E24" s="205"/>
      <c r="F24" s="205"/>
      <c r="G24" s="205"/>
      <c r="H24" s="207"/>
      <c r="I24" s="207"/>
      <c r="J24" s="137"/>
      <c r="K24" s="136" t="s">
        <v>102</v>
      </c>
      <c r="L24" s="138">
        <v>55</v>
      </c>
      <c r="M24" s="139">
        <v>788.1</v>
      </c>
      <c r="N24" s="138">
        <v>60</v>
      </c>
      <c r="O24" s="139">
        <v>788.7</v>
      </c>
      <c r="P24" s="138">
        <f t="shared" si="0"/>
        <v>5</v>
      </c>
      <c r="Q24" s="141">
        <f>O24-M24</f>
        <v>0.60000000000002274</v>
      </c>
      <c r="S24" s="73"/>
      <c r="T24" s="164"/>
      <c r="U24" s="164"/>
    </row>
    <row r="25" spans="2:21" x14ac:dyDescent="0.25">
      <c r="B25" s="168"/>
      <c r="C25" s="204"/>
      <c r="D25" s="205"/>
      <c r="E25" s="205"/>
      <c r="F25" s="205"/>
      <c r="G25" s="205"/>
      <c r="H25" s="207"/>
      <c r="I25" s="207"/>
      <c r="J25" s="137"/>
      <c r="K25" s="136" t="s">
        <v>103</v>
      </c>
      <c r="L25" s="138">
        <v>29</v>
      </c>
      <c r="M25" s="139">
        <v>151.6</v>
      </c>
      <c r="N25" s="138">
        <v>29</v>
      </c>
      <c r="O25" s="139">
        <v>151.6</v>
      </c>
      <c r="P25" s="138">
        <f t="shared" si="0"/>
        <v>0</v>
      </c>
      <c r="Q25" s="141">
        <f t="shared" si="0"/>
        <v>0</v>
      </c>
      <c r="S25" s="73"/>
      <c r="T25" s="164"/>
      <c r="U25" s="164"/>
    </row>
    <row r="26" spans="2:21" x14ac:dyDescent="0.25">
      <c r="B26" s="168"/>
      <c r="C26" s="204"/>
      <c r="D26" s="205"/>
      <c r="E26" s="205"/>
      <c r="F26" s="205"/>
      <c r="G26" s="205"/>
      <c r="H26" s="207"/>
      <c r="I26" s="207"/>
      <c r="J26" s="148"/>
      <c r="K26" s="147" t="s">
        <v>104</v>
      </c>
      <c r="L26" s="149">
        <v>18</v>
      </c>
      <c r="M26" s="150">
        <v>466.4</v>
      </c>
      <c r="N26" s="149">
        <v>18</v>
      </c>
      <c r="O26" s="150">
        <v>466.4</v>
      </c>
      <c r="P26" s="149">
        <f>N26-L26</f>
        <v>0</v>
      </c>
      <c r="Q26" s="152">
        <f t="shared" ref="Q26" si="1">O26-M26</f>
        <v>0</v>
      </c>
      <c r="S26" s="73"/>
      <c r="T26" s="164"/>
      <c r="U26" s="164"/>
    </row>
    <row r="27" spans="2:21" x14ac:dyDescent="0.25">
      <c r="B27" s="168"/>
      <c r="C27" s="201"/>
      <c r="D27" s="211"/>
      <c r="E27" s="212"/>
      <c r="F27" s="211"/>
      <c r="G27" s="212"/>
      <c r="H27" s="203"/>
      <c r="I27" s="203"/>
      <c r="J27" s="170"/>
      <c r="K27" s="171" t="s">
        <v>105</v>
      </c>
      <c r="L27" s="154">
        <v>4503</v>
      </c>
      <c r="M27" s="155">
        <v>19105.900000000001</v>
      </c>
      <c r="N27" s="154">
        <v>4646</v>
      </c>
      <c r="O27" s="155">
        <v>19172.3</v>
      </c>
      <c r="P27" s="154">
        <f>N27-L27</f>
        <v>143</v>
      </c>
      <c r="Q27" s="158">
        <f>O27-M27</f>
        <v>66.399999999997817</v>
      </c>
      <c r="S27" s="73"/>
      <c r="T27" s="164"/>
      <c r="U27" s="164"/>
    </row>
    <row r="28" spans="2:21" x14ac:dyDescent="0.25">
      <c r="B28" s="168"/>
      <c r="Q28" s="141"/>
    </row>
    <row r="29" spans="2:21" x14ac:dyDescent="0.25">
      <c r="B29" s="168"/>
      <c r="C29" s="172" t="s">
        <v>113</v>
      </c>
    </row>
    <row r="30" spans="2:21" x14ac:dyDescent="0.25">
      <c r="B30" s="168"/>
    </row>
    <row r="31" spans="2:21" ht="23.25" thickBot="1" x14ac:dyDescent="0.3">
      <c r="B31" s="168"/>
      <c r="C31" s="12" t="s">
        <v>80</v>
      </c>
      <c r="D31" s="12" t="s">
        <v>83</v>
      </c>
      <c r="E31" s="12" t="s">
        <v>114</v>
      </c>
      <c r="F31" s="12" t="s">
        <v>115</v>
      </c>
      <c r="H31" s="12" t="s">
        <v>80</v>
      </c>
      <c r="I31" s="12" t="s">
        <v>115</v>
      </c>
      <c r="K31" s="12" t="s">
        <v>80</v>
      </c>
      <c r="L31" s="12" t="s">
        <v>83</v>
      </c>
      <c r="N31" s="81" t="s">
        <v>116</v>
      </c>
    </row>
    <row r="32" spans="2:21" x14ac:dyDescent="0.25">
      <c r="B32" s="173"/>
      <c r="C32" s="136" t="s">
        <v>84</v>
      </c>
      <c r="D32" s="139">
        <v>2799.3</v>
      </c>
      <c r="E32" s="140">
        <v>4256350</v>
      </c>
      <c r="F32" s="139">
        <f>D32/E32*10000</f>
        <v>6.576761779458927</v>
      </c>
      <c r="H32" s="142" t="s">
        <v>100</v>
      </c>
      <c r="I32" s="144">
        <v>1.045134250043526E-2</v>
      </c>
      <c r="K32" s="136" t="s">
        <v>100</v>
      </c>
      <c r="L32" s="139">
        <v>4.0999999999999996</v>
      </c>
    </row>
    <row r="33" spans="3:12" x14ac:dyDescent="0.25">
      <c r="C33" s="136" t="s">
        <v>85</v>
      </c>
      <c r="D33" s="139">
        <v>1024.5999999999999</v>
      </c>
      <c r="E33" s="140">
        <v>123360</v>
      </c>
      <c r="F33" s="139">
        <f>D33/E33*10000</f>
        <v>83.057717250324245</v>
      </c>
      <c r="H33" s="136" t="s">
        <v>103</v>
      </c>
      <c r="I33" s="139">
        <v>0.31365545362213082</v>
      </c>
      <c r="K33" s="136" t="s">
        <v>98</v>
      </c>
      <c r="L33" s="139">
        <v>88.4</v>
      </c>
    </row>
    <row r="34" spans="3:12" x14ac:dyDescent="0.25">
      <c r="C34" s="136" t="s">
        <v>86</v>
      </c>
      <c r="D34" s="139">
        <v>91.8</v>
      </c>
      <c r="E34" s="140">
        <v>1509227</v>
      </c>
      <c r="F34" s="139">
        <f t="shared" ref="F34:F53" si="2">D34/E34*10000</f>
        <v>0.60825839982984664</v>
      </c>
      <c r="H34" s="136" t="s">
        <v>86</v>
      </c>
      <c r="I34" s="139">
        <v>0.60825839982984664</v>
      </c>
      <c r="K34" s="136" t="s">
        <v>86</v>
      </c>
      <c r="L34" s="139">
        <v>91.8</v>
      </c>
    </row>
    <row r="35" spans="3:12" x14ac:dyDescent="0.25">
      <c r="C35" s="136" t="s">
        <v>87</v>
      </c>
      <c r="D35" s="139">
        <v>5190.3</v>
      </c>
      <c r="E35" s="140">
        <v>9943004</v>
      </c>
      <c r="F35" s="139">
        <f>D35/E35*10000</f>
        <v>5.2200522095736854</v>
      </c>
      <c r="H35" s="136" t="s">
        <v>99</v>
      </c>
      <c r="I35" s="139">
        <v>0.61108523189946695</v>
      </c>
      <c r="K35" s="136" t="s">
        <v>101</v>
      </c>
      <c r="L35" s="139">
        <v>134.80000000000001</v>
      </c>
    </row>
    <row r="36" spans="3:12" x14ac:dyDescent="0.25">
      <c r="C36" s="136" t="s">
        <v>88</v>
      </c>
      <c r="D36" s="139">
        <v>1642.2</v>
      </c>
      <c r="E36" s="140">
        <v>532616</v>
      </c>
      <c r="F36" s="139">
        <f t="shared" si="2"/>
        <v>30.832720008411314</v>
      </c>
      <c r="H36" s="136" t="s">
        <v>96</v>
      </c>
      <c r="I36" s="139">
        <v>0.73457334727121226</v>
      </c>
      <c r="K36" s="136" t="s">
        <v>103</v>
      </c>
      <c r="L36" s="139">
        <v>151.6</v>
      </c>
    </row>
    <row r="37" spans="3:12" x14ac:dyDescent="0.25">
      <c r="C37" s="136" t="s">
        <v>89</v>
      </c>
      <c r="D37" s="139">
        <v>1767</v>
      </c>
      <c r="E37" s="140">
        <v>540958</v>
      </c>
      <c r="F37" s="139">
        <f t="shared" si="2"/>
        <v>32.664273381667336</v>
      </c>
      <c r="H37" s="136" t="s">
        <v>92</v>
      </c>
      <c r="I37" s="139">
        <v>0.80626099626561964</v>
      </c>
      <c r="K37" s="136" t="s">
        <v>95</v>
      </c>
      <c r="L37" s="139">
        <v>251.9</v>
      </c>
    </row>
    <row r="38" spans="3:12" x14ac:dyDescent="0.25">
      <c r="C38" s="136" t="s">
        <v>90</v>
      </c>
      <c r="D38" s="139">
        <v>1187.5999999999999</v>
      </c>
      <c r="E38" s="140">
        <v>4847745</v>
      </c>
      <c r="F38" s="139">
        <f t="shared" si="2"/>
        <v>2.449798823989298</v>
      </c>
      <c r="H38" s="136" t="s">
        <v>93</v>
      </c>
      <c r="I38" s="139">
        <v>1.0275194495727904</v>
      </c>
      <c r="K38" s="136" t="s">
        <v>99</v>
      </c>
      <c r="L38" s="139">
        <v>343.7</v>
      </c>
    </row>
    <row r="39" spans="3:12" x14ac:dyDescent="0.25">
      <c r="C39" s="136" t="s">
        <v>91</v>
      </c>
      <c r="D39" s="139">
        <v>523.29999999999995</v>
      </c>
      <c r="E39" s="140">
        <v>1194647</v>
      </c>
      <c r="F39" s="139">
        <f t="shared" si="2"/>
        <v>4.3803734492280979</v>
      </c>
      <c r="H39" s="136" t="s">
        <v>95</v>
      </c>
      <c r="I39" s="139">
        <v>1.6938439296641228</v>
      </c>
      <c r="K39" s="136" t="s">
        <v>92</v>
      </c>
      <c r="L39" s="139">
        <v>356.8</v>
      </c>
    </row>
    <row r="40" spans="3:12" x14ac:dyDescent="0.25">
      <c r="C40" s="136" t="s">
        <v>92</v>
      </c>
      <c r="D40" s="139">
        <v>356.8</v>
      </c>
      <c r="E40" s="140">
        <v>4425366</v>
      </c>
      <c r="F40" s="139">
        <f t="shared" si="2"/>
        <v>0.80626099626561964</v>
      </c>
      <c r="H40" s="136" t="s">
        <v>90</v>
      </c>
      <c r="I40" s="139">
        <v>2.449798823989298</v>
      </c>
      <c r="K40" s="136" t="s">
        <v>93</v>
      </c>
      <c r="L40" s="139">
        <v>376.4</v>
      </c>
    </row>
    <row r="41" spans="3:12" x14ac:dyDescent="0.25">
      <c r="C41" s="136" t="s">
        <v>93</v>
      </c>
      <c r="D41" s="139">
        <v>376.4</v>
      </c>
      <c r="E41" s="140">
        <v>3663191</v>
      </c>
      <c r="F41" s="139">
        <f t="shared" si="2"/>
        <v>1.0275194495727904</v>
      </c>
      <c r="H41" s="136" t="s">
        <v>101</v>
      </c>
      <c r="I41" s="139">
        <v>2.4909085533512698</v>
      </c>
      <c r="K41" s="136" t="s">
        <v>96</v>
      </c>
      <c r="L41" s="139">
        <v>419.8</v>
      </c>
    </row>
    <row r="42" spans="3:12" x14ac:dyDescent="0.25">
      <c r="C42" s="136" t="s">
        <v>94</v>
      </c>
      <c r="D42" s="139">
        <v>540.70000000000005</v>
      </c>
      <c r="E42" s="140">
        <v>858812</v>
      </c>
      <c r="F42" s="139">
        <f t="shared" si="2"/>
        <v>6.2959064381960195</v>
      </c>
      <c r="H42" s="136" t="s">
        <v>104</v>
      </c>
      <c r="I42" s="139">
        <v>2.9381137737942171</v>
      </c>
      <c r="K42" s="136" t="s">
        <v>104</v>
      </c>
      <c r="L42" s="139">
        <v>466.4</v>
      </c>
    </row>
    <row r="43" spans="3:12" x14ac:dyDescent="0.25">
      <c r="C43" s="136" t="s">
        <v>95</v>
      </c>
      <c r="D43" s="139">
        <v>251.9</v>
      </c>
      <c r="E43" s="140">
        <v>1487150</v>
      </c>
      <c r="F43" s="139">
        <f t="shared" si="2"/>
        <v>1.6938439296641228</v>
      </c>
      <c r="H43" s="136" t="s">
        <v>98</v>
      </c>
      <c r="I43" s="139">
        <v>3.0258428889269209</v>
      </c>
      <c r="K43" s="136" t="s">
        <v>91</v>
      </c>
      <c r="L43" s="139">
        <v>523.29999999999995</v>
      </c>
    </row>
    <row r="44" spans="3:12" x14ac:dyDescent="0.25">
      <c r="C44" s="136" t="s">
        <v>96</v>
      </c>
      <c r="D44" s="139">
        <v>419.8</v>
      </c>
      <c r="E44" s="140">
        <v>5714882</v>
      </c>
      <c r="F44" s="139">
        <f t="shared" si="2"/>
        <v>0.73457334727121226</v>
      </c>
      <c r="H44" s="171" t="s">
        <v>105</v>
      </c>
      <c r="I44" s="155">
        <v>3.2478835851513326</v>
      </c>
      <c r="K44" s="136" t="s">
        <v>94</v>
      </c>
      <c r="L44" s="139">
        <v>540.70000000000005</v>
      </c>
    </row>
    <row r="45" spans="3:12" x14ac:dyDescent="0.25">
      <c r="C45" s="136" t="s">
        <v>97</v>
      </c>
      <c r="D45" s="139">
        <v>1023</v>
      </c>
      <c r="E45" s="140">
        <v>1275950</v>
      </c>
      <c r="F45" s="139">
        <f t="shared" si="2"/>
        <v>8.0175555468474471</v>
      </c>
      <c r="H45" s="136" t="s">
        <v>102</v>
      </c>
      <c r="I45" s="139">
        <v>4.2507116856575271</v>
      </c>
      <c r="K45" s="136" t="s">
        <v>102</v>
      </c>
      <c r="L45" s="139">
        <v>788.7</v>
      </c>
    </row>
    <row r="46" spans="3:12" x14ac:dyDescent="0.25">
      <c r="C46" s="136" t="s">
        <v>98</v>
      </c>
      <c r="D46" s="139">
        <v>88.4</v>
      </c>
      <c r="E46" s="140">
        <v>292150</v>
      </c>
      <c r="F46" s="139">
        <f t="shared" si="2"/>
        <v>3.0258428889269209</v>
      </c>
      <c r="H46" s="136" t="s">
        <v>91</v>
      </c>
      <c r="I46" s="139">
        <v>4.3803734492280979</v>
      </c>
      <c r="K46" s="136" t="s">
        <v>97</v>
      </c>
      <c r="L46" s="139">
        <v>1023</v>
      </c>
    </row>
    <row r="47" spans="3:12" x14ac:dyDescent="0.25">
      <c r="C47" s="136" t="s">
        <v>99</v>
      </c>
      <c r="D47" s="139">
        <v>343.7</v>
      </c>
      <c r="E47" s="140">
        <v>5624420</v>
      </c>
      <c r="F47" s="139">
        <f t="shared" si="2"/>
        <v>0.61108523189946695</v>
      </c>
      <c r="H47" s="136" t="s">
        <v>87</v>
      </c>
      <c r="I47" s="139">
        <v>5.2200522095736854</v>
      </c>
      <c r="K47" s="136" t="s">
        <v>85</v>
      </c>
      <c r="L47" s="139">
        <v>1024.5999999999999</v>
      </c>
    </row>
    <row r="48" spans="3:12" x14ac:dyDescent="0.25">
      <c r="C48" s="136" t="s">
        <v>100</v>
      </c>
      <c r="D48" s="139">
        <v>4.0999999999999996</v>
      </c>
      <c r="E48" s="140">
        <v>3922941</v>
      </c>
      <c r="F48" s="139">
        <f>D48/E48*10000</f>
        <v>1.045134250043526E-2</v>
      </c>
      <c r="H48" s="136" t="s">
        <v>94</v>
      </c>
      <c r="I48" s="139">
        <v>6.2959064381960195</v>
      </c>
      <c r="K48" s="136" t="s">
        <v>90</v>
      </c>
      <c r="L48" s="139">
        <v>1187.5999999999999</v>
      </c>
    </row>
    <row r="49" spans="3:14" x14ac:dyDescent="0.25">
      <c r="C49" s="136" t="s">
        <v>101</v>
      </c>
      <c r="D49" s="139">
        <v>134.80000000000001</v>
      </c>
      <c r="E49" s="140">
        <v>541168</v>
      </c>
      <c r="F49" s="139">
        <f t="shared" si="2"/>
        <v>2.4909085533512698</v>
      </c>
      <c r="H49" s="136" t="s">
        <v>84</v>
      </c>
      <c r="I49" s="139">
        <v>6.576761779458927</v>
      </c>
      <c r="K49" s="136" t="s">
        <v>88</v>
      </c>
      <c r="L49" s="139">
        <v>1642.2</v>
      </c>
    </row>
    <row r="50" spans="3:14" x14ac:dyDescent="0.25">
      <c r="C50" s="136" t="s">
        <v>102</v>
      </c>
      <c r="D50" s="139">
        <v>788.7</v>
      </c>
      <c r="E50" s="140">
        <v>1855454</v>
      </c>
      <c r="F50" s="139">
        <f t="shared" si="2"/>
        <v>4.2507116856575271</v>
      </c>
      <c r="H50" s="171" t="s">
        <v>97</v>
      </c>
      <c r="I50" s="155">
        <v>8.0175555468474471</v>
      </c>
      <c r="K50" s="136" t="s">
        <v>89</v>
      </c>
      <c r="L50" s="139">
        <v>1767</v>
      </c>
    </row>
    <row r="51" spans="3:14" x14ac:dyDescent="0.25">
      <c r="C51" s="136" t="s">
        <v>103</v>
      </c>
      <c r="D51" s="139">
        <v>151.6</v>
      </c>
      <c r="E51" s="140">
        <v>4833329</v>
      </c>
      <c r="F51" s="139">
        <f t="shared" si="2"/>
        <v>0.31365545362213082</v>
      </c>
      <c r="H51" s="136" t="s">
        <v>88</v>
      </c>
      <c r="I51" s="139">
        <v>30.832720008411314</v>
      </c>
      <c r="K51" s="136" t="s">
        <v>84</v>
      </c>
      <c r="L51" s="139">
        <v>2799.3</v>
      </c>
    </row>
    <row r="52" spans="3:14" x14ac:dyDescent="0.25">
      <c r="C52" s="147" t="s">
        <v>104</v>
      </c>
      <c r="D52" s="150">
        <v>466.4</v>
      </c>
      <c r="E52" s="151">
        <v>1587413</v>
      </c>
      <c r="F52" s="150">
        <f t="shared" si="2"/>
        <v>2.9381137737942171</v>
      </c>
      <c r="H52" s="136" t="s">
        <v>89</v>
      </c>
      <c r="I52" s="139">
        <v>32.664273381667336</v>
      </c>
      <c r="K52" s="136" t="s">
        <v>87</v>
      </c>
      <c r="L52" s="139">
        <v>5190.3</v>
      </c>
    </row>
    <row r="53" spans="3:14" x14ac:dyDescent="0.25">
      <c r="C53" s="171" t="s">
        <v>105</v>
      </c>
      <c r="D53" s="155">
        <v>19172.3</v>
      </c>
      <c r="E53" s="157">
        <v>59030133</v>
      </c>
      <c r="F53" s="155">
        <f t="shared" si="2"/>
        <v>3.2478835851513326</v>
      </c>
      <c r="H53" s="136" t="s">
        <v>85</v>
      </c>
      <c r="I53" s="139">
        <v>83.057717250324245</v>
      </c>
      <c r="K53" s="171" t="s">
        <v>105</v>
      </c>
      <c r="L53" s="155">
        <v>19172.3</v>
      </c>
    </row>
    <row r="55" spans="3:14" x14ac:dyDescent="0.25">
      <c r="C55" s="174" t="s">
        <v>117</v>
      </c>
    </row>
    <row r="56" spans="3:14" x14ac:dyDescent="0.25">
      <c r="C56" t="s">
        <v>118</v>
      </c>
      <c r="N56" s="118"/>
    </row>
    <row r="57" spans="3:14" ht="23.25" thickBot="1" x14ac:dyDescent="0.3">
      <c r="C57" s="12" t="s">
        <v>80</v>
      </c>
      <c r="D57" s="12" t="s">
        <v>119</v>
      </c>
      <c r="E57" s="12" t="s">
        <v>114</v>
      </c>
      <c r="F57" s="12" t="s">
        <v>120</v>
      </c>
      <c r="H57" s="12" t="s">
        <v>80</v>
      </c>
      <c r="I57" s="12" t="s">
        <v>119</v>
      </c>
      <c r="K57" s="12" t="s">
        <v>80</v>
      </c>
      <c r="L57" s="12" t="s">
        <v>120</v>
      </c>
    </row>
    <row r="58" spans="3:14" x14ac:dyDescent="0.25">
      <c r="C58" s="136" t="s">
        <v>84</v>
      </c>
      <c r="D58" s="139">
        <v>5989.5</v>
      </c>
      <c r="E58" s="140">
        <v>4256350</v>
      </c>
      <c r="F58" s="139">
        <f>D58/E58*10000</f>
        <v>14.071916078330023</v>
      </c>
      <c r="H58" s="136" t="s">
        <v>100</v>
      </c>
      <c r="I58" s="139">
        <v>9.8000000000000007</v>
      </c>
      <c r="K58" s="136" t="s">
        <v>100</v>
      </c>
      <c r="L58" s="139">
        <v>2.4981257683967209E-2</v>
      </c>
    </row>
    <row r="59" spans="3:14" x14ac:dyDescent="0.25">
      <c r="C59" s="136" t="s">
        <v>85</v>
      </c>
      <c r="D59" s="139">
        <v>2901.7</v>
      </c>
      <c r="E59" s="140">
        <v>123360</v>
      </c>
      <c r="F59" s="139">
        <f t="shared" ref="F59:F79" si="3">D59/E59*10000</f>
        <v>235.22211413748377</v>
      </c>
      <c r="H59" s="136" t="s">
        <v>103</v>
      </c>
      <c r="I59" s="139">
        <v>103.8</v>
      </c>
      <c r="K59" s="136" t="s">
        <v>103</v>
      </c>
      <c r="L59" s="139">
        <v>0.21475881323203944</v>
      </c>
    </row>
    <row r="60" spans="3:14" x14ac:dyDescent="0.25">
      <c r="C60" s="136" t="s">
        <v>87</v>
      </c>
      <c r="D60" s="139">
        <v>10462.4</v>
      </c>
      <c r="E60" s="140">
        <v>1509227</v>
      </c>
      <c r="F60" s="139">
        <f t="shared" si="3"/>
        <v>69.322905036816849</v>
      </c>
      <c r="H60" s="136" t="s">
        <v>86</v>
      </c>
      <c r="I60" s="139">
        <v>173.3</v>
      </c>
      <c r="K60" s="136" t="s">
        <v>99</v>
      </c>
      <c r="L60" s="139">
        <v>1.2113249010564644</v>
      </c>
    </row>
    <row r="61" spans="3:14" x14ac:dyDescent="0.25">
      <c r="C61" s="136" t="s">
        <v>110</v>
      </c>
      <c r="D61" s="139">
        <v>3812.5</v>
      </c>
      <c r="E61" s="140">
        <v>9943004</v>
      </c>
      <c r="F61" s="139">
        <f t="shared" si="3"/>
        <v>3.8343542856866999</v>
      </c>
      <c r="H61" s="136" t="s">
        <v>98</v>
      </c>
      <c r="I61" s="139">
        <v>245.2</v>
      </c>
      <c r="K61" s="136" t="s">
        <v>86</v>
      </c>
      <c r="L61" s="139">
        <v>1.4506377197615699</v>
      </c>
    </row>
    <row r="62" spans="3:14" x14ac:dyDescent="0.25">
      <c r="C62" s="136" t="s">
        <v>111</v>
      </c>
      <c r="D62" s="139">
        <v>6005.4</v>
      </c>
      <c r="E62" s="140">
        <v>532616</v>
      </c>
      <c r="F62" s="139">
        <f t="shared" si="3"/>
        <v>112.75290265406971</v>
      </c>
      <c r="H62" s="136" t="s">
        <v>101</v>
      </c>
      <c r="I62" s="139">
        <v>383.1</v>
      </c>
      <c r="K62" s="136" t="s">
        <v>92</v>
      </c>
      <c r="L62" s="139">
        <v>2.032826211436523</v>
      </c>
    </row>
    <row r="63" spans="3:14" x14ac:dyDescent="0.25">
      <c r="C63" s="136" t="s">
        <v>90</v>
      </c>
      <c r="D63" s="139">
        <v>4431.5</v>
      </c>
      <c r="E63" s="140">
        <v>540958</v>
      </c>
      <c r="F63" s="139">
        <f t="shared" si="3"/>
        <v>81.919483582828974</v>
      </c>
      <c r="H63" s="136" t="s">
        <v>104</v>
      </c>
      <c r="I63" s="139">
        <v>458.1</v>
      </c>
      <c r="K63" s="136" t="s">
        <v>96</v>
      </c>
      <c r="L63" s="139">
        <v>2.1872717581920327</v>
      </c>
    </row>
    <row r="64" spans="3:14" x14ac:dyDescent="0.25">
      <c r="C64" s="136" t="s">
        <v>91</v>
      </c>
      <c r="D64" s="139">
        <v>1968.3</v>
      </c>
      <c r="E64" s="140">
        <v>4847745</v>
      </c>
      <c r="F64" s="139">
        <f t="shared" si="3"/>
        <v>4.0602383169906835</v>
      </c>
      <c r="H64" s="136" t="s">
        <v>95</v>
      </c>
      <c r="I64" s="139">
        <v>475.6</v>
      </c>
      <c r="K64" s="136" t="s">
        <v>93</v>
      </c>
      <c r="L64" s="139">
        <v>2.3414012537156812</v>
      </c>
    </row>
    <row r="65" spans="3:14" x14ac:dyDescent="0.25">
      <c r="C65" s="136" t="s">
        <v>86</v>
      </c>
      <c r="D65" s="139">
        <v>173.3</v>
      </c>
      <c r="E65" s="140">
        <v>1194647</v>
      </c>
      <c r="F65" s="139">
        <f t="shared" si="3"/>
        <v>1.4506377197615699</v>
      </c>
      <c r="H65" s="136" t="s">
        <v>99</v>
      </c>
      <c r="I65" s="139">
        <v>681.3</v>
      </c>
      <c r="K65" s="136" t="s">
        <v>104</v>
      </c>
      <c r="L65" s="139">
        <v>2.8858274437717215</v>
      </c>
    </row>
    <row r="66" spans="3:14" x14ac:dyDescent="0.25">
      <c r="C66" s="136" t="s">
        <v>92</v>
      </c>
      <c r="D66" s="139">
        <v>899.6</v>
      </c>
      <c r="E66" s="140">
        <v>4425366</v>
      </c>
      <c r="F66" s="139">
        <f t="shared" si="3"/>
        <v>2.032826211436523</v>
      </c>
      <c r="H66" s="136" t="s">
        <v>93</v>
      </c>
      <c r="I66" s="139">
        <v>857.7</v>
      </c>
      <c r="K66" s="136" t="s">
        <v>95</v>
      </c>
      <c r="L66" s="139">
        <v>3.1980634098779546</v>
      </c>
    </row>
    <row r="67" spans="3:14" x14ac:dyDescent="0.25">
      <c r="C67" s="136" t="s">
        <v>93</v>
      </c>
      <c r="D67" s="139">
        <v>857.7</v>
      </c>
      <c r="E67" s="140">
        <v>3663191</v>
      </c>
      <c r="F67" s="139">
        <f t="shared" si="3"/>
        <v>2.3414012537156812</v>
      </c>
      <c r="H67" s="136" t="s">
        <v>92</v>
      </c>
      <c r="I67" s="139">
        <v>899.6</v>
      </c>
      <c r="K67" s="136" t="s">
        <v>110</v>
      </c>
      <c r="L67" s="139">
        <v>3.8343542856866999</v>
      </c>
    </row>
    <row r="68" spans="3:14" x14ac:dyDescent="0.25">
      <c r="C68" s="136" t="s">
        <v>94</v>
      </c>
      <c r="D68" s="139">
        <v>1664.1</v>
      </c>
      <c r="E68" s="140">
        <v>858812</v>
      </c>
      <c r="F68" s="139">
        <f t="shared" si="3"/>
        <v>19.376766975775837</v>
      </c>
      <c r="H68" s="136" t="s">
        <v>102</v>
      </c>
      <c r="I68" s="139">
        <v>1024.5999999999999</v>
      </c>
      <c r="K68" s="136" t="s">
        <v>91</v>
      </c>
      <c r="L68" s="139">
        <v>4.0602383169906835</v>
      </c>
    </row>
    <row r="69" spans="3:14" x14ac:dyDescent="0.25">
      <c r="C69" s="136" t="s">
        <v>95</v>
      </c>
      <c r="D69" s="139">
        <v>475.6</v>
      </c>
      <c r="E69" s="140">
        <v>1487150</v>
      </c>
      <c r="F69" s="139">
        <f t="shared" si="3"/>
        <v>3.1980634098779546</v>
      </c>
      <c r="H69" s="136" t="s">
        <v>96</v>
      </c>
      <c r="I69" s="139">
        <v>1250</v>
      </c>
      <c r="K69" s="136" t="s">
        <v>102</v>
      </c>
      <c r="L69" s="139">
        <v>5.5220986346198826</v>
      </c>
    </row>
    <row r="70" spans="3:14" x14ac:dyDescent="0.25">
      <c r="C70" s="136" t="s">
        <v>96</v>
      </c>
      <c r="D70" s="139">
        <v>1250</v>
      </c>
      <c r="E70" s="140">
        <v>5714882</v>
      </c>
      <c r="F70" s="139">
        <f t="shared" si="3"/>
        <v>2.1872717581920327</v>
      </c>
      <c r="H70" s="136" t="s">
        <v>97</v>
      </c>
      <c r="I70" s="139">
        <v>1590.6</v>
      </c>
      <c r="K70" s="136" t="s">
        <v>101</v>
      </c>
      <c r="L70" s="139">
        <v>7.0791325429441505</v>
      </c>
    </row>
    <row r="71" spans="3:14" x14ac:dyDescent="0.25">
      <c r="C71" s="136" t="s">
        <v>97</v>
      </c>
      <c r="D71" s="139">
        <v>1590.6</v>
      </c>
      <c r="E71" s="140">
        <v>1275950</v>
      </c>
      <c r="F71" s="139">
        <f t="shared" si="3"/>
        <v>12.466005721227321</v>
      </c>
      <c r="H71" s="136" t="s">
        <v>94</v>
      </c>
      <c r="I71" s="139">
        <v>1664.1</v>
      </c>
      <c r="K71" s="171" t="s">
        <v>105</v>
      </c>
      <c r="L71" s="155">
        <v>7.6889882663825269</v>
      </c>
    </row>
    <row r="72" spans="3:14" x14ac:dyDescent="0.25">
      <c r="C72" s="136" t="s">
        <v>98</v>
      </c>
      <c r="D72" s="139">
        <v>245.2</v>
      </c>
      <c r="E72" s="140">
        <v>292150</v>
      </c>
      <c r="F72" s="139">
        <f t="shared" si="3"/>
        <v>8.3929488276570261</v>
      </c>
      <c r="H72" s="136" t="s">
        <v>91</v>
      </c>
      <c r="I72" s="139">
        <v>1968.3</v>
      </c>
      <c r="K72" s="136" t="s">
        <v>98</v>
      </c>
      <c r="L72" s="139">
        <v>8.3929488276570261</v>
      </c>
    </row>
    <row r="73" spans="3:14" x14ac:dyDescent="0.25">
      <c r="C73" s="136" t="s">
        <v>99</v>
      </c>
      <c r="D73" s="139">
        <v>681.3</v>
      </c>
      <c r="E73" s="140">
        <v>5624420</v>
      </c>
      <c r="F73" s="139">
        <f t="shared" si="3"/>
        <v>1.2113249010564644</v>
      </c>
      <c r="H73" s="136" t="s">
        <v>85</v>
      </c>
      <c r="I73" s="139">
        <v>2901.7</v>
      </c>
      <c r="K73" s="171" t="s">
        <v>97</v>
      </c>
      <c r="L73" s="155">
        <v>12.466005721227321</v>
      </c>
    </row>
    <row r="74" spans="3:14" x14ac:dyDescent="0.25">
      <c r="C74" s="136" t="s">
        <v>100</v>
      </c>
      <c r="D74" s="139">
        <v>9.8000000000000007</v>
      </c>
      <c r="E74" s="140">
        <v>3922941</v>
      </c>
      <c r="F74" s="139">
        <f t="shared" si="3"/>
        <v>2.4981257683967209E-2</v>
      </c>
      <c r="H74" s="136" t="s">
        <v>110</v>
      </c>
      <c r="I74" s="139">
        <v>3812.5</v>
      </c>
      <c r="K74" s="136" t="s">
        <v>84</v>
      </c>
      <c r="L74" s="139">
        <v>14.071916078330023</v>
      </c>
    </row>
    <row r="75" spans="3:14" x14ac:dyDescent="0.25">
      <c r="C75" s="136" t="s">
        <v>101</v>
      </c>
      <c r="D75" s="139">
        <v>383.1</v>
      </c>
      <c r="E75" s="140">
        <v>541168</v>
      </c>
      <c r="F75" s="139">
        <f t="shared" si="3"/>
        <v>7.0791325429441505</v>
      </c>
      <c r="H75" s="136" t="s">
        <v>90</v>
      </c>
      <c r="I75" s="139">
        <v>4431.5</v>
      </c>
      <c r="K75" s="136" t="s">
        <v>94</v>
      </c>
      <c r="L75" s="139">
        <v>19.376766975775837</v>
      </c>
      <c r="N75" s="117" t="s">
        <v>121</v>
      </c>
    </row>
    <row r="76" spans="3:14" x14ac:dyDescent="0.25">
      <c r="C76" s="136" t="s">
        <v>102</v>
      </c>
      <c r="D76" s="139">
        <v>1024.5999999999999</v>
      </c>
      <c r="E76" s="140">
        <v>1855454</v>
      </c>
      <c r="F76" s="139">
        <f t="shared" si="3"/>
        <v>5.5220986346198826</v>
      </c>
      <c r="H76" s="136" t="s">
        <v>84</v>
      </c>
      <c r="I76" s="139">
        <v>5989.5</v>
      </c>
      <c r="K76" s="136" t="s">
        <v>87</v>
      </c>
      <c r="L76" s="139">
        <v>69.322905036816849</v>
      </c>
    </row>
    <row r="77" spans="3:14" x14ac:dyDescent="0.25">
      <c r="C77" s="136" t="s">
        <v>103</v>
      </c>
      <c r="D77" s="139">
        <v>103.8</v>
      </c>
      <c r="E77" s="140">
        <v>4833329</v>
      </c>
      <c r="F77" s="139">
        <f t="shared" si="3"/>
        <v>0.21475881323203944</v>
      </c>
      <c r="H77" s="136" t="s">
        <v>111</v>
      </c>
      <c r="I77" s="139">
        <v>6005.4</v>
      </c>
      <c r="K77" s="136" t="s">
        <v>90</v>
      </c>
      <c r="L77" s="139">
        <v>81.919483582828974</v>
      </c>
    </row>
    <row r="78" spans="3:14" x14ac:dyDescent="0.25">
      <c r="C78" s="147" t="s">
        <v>104</v>
      </c>
      <c r="D78" s="150">
        <v>458.1</v>
      </c>
      <c r="E78" s="151">
        <v>1587413</v>
      </c>
      <c r="F78" s="150">
        <f t="shared" si="3"/>
        <v>2.8858274437717215</v>
      </c>
      <c r="H78" s="136" t="s">
        <v>87</v>
      </c>
      <c r="I78" s="139">
        <v>10462.4</v>
      </c>
      <c r="K78" s="136" t="s">
        <v>111</v>
      </c>
      <c r="L78" s="139">
        <v>112.75290265406971</v>
      </c>
    </row>
    <row r="79" spans="3:14" x14ac:dyDescent="0.25">
      <c r="C79" s="171" t="s">
        <v>112</v>
      </c>
      <c r="D79" s="155">
        <v>45388.2</v>
      </c>
      <c r="E79" s="157">
        <v>59030133</v>
      </c>
      <c r="F79" s="155">
        <f t="shared" si="3"/>
        <v>7.6889882663825269</v>
      </c>
      <c r="H79" s="136" t="s">
        <v>112</v>
      </c>
      <c r="I79" s="139">
        <v>45388.2</v>
      </c>
      <c r="K79" s="136" t="s">
        <v>85</v>
      </c>
      <c r="L79" s="139">
        <v>235.22211413748377</v>
      </c>
    </row>
    <row r="97" spans="14:14" x14ac:dyDescent="0.25">
      <c r="N97" s="126" t="s">
        <v>136</v>
      </c>
    </row>
  </sheetData>
  <mergeCells count="4">
    <mergeCell ref="K4:K5"/>
    <mergeCell ref="L4:M4"/>
    <mergeCell ref="N4:O4"/>
    <mergeCell ref="P4:Q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6F9E0-49A5-4EEB-9E6A-4F7FAE1DB83F}">
  <sheetPr>
    <tabColor rgb="FF92D050"/>
  </sheetPr>
  <dimension ref="C2:V93"/>
  <sheetViews>
    <sheetView zoomScaleNormal="100" workbookViewId="0">
      <selection activeCell="C2" sqref="C2"/>
    </sheetView>
  </sheetViews>
  <sheetFormatPr defaultRowHeight="15" x14ac:dyDescent="0.25"/>
  <cols>
    <col min="2" max="2" width="4.42578125" customWidth="1"/>
    <col min="3" max="3" width="14" customWidth="1"/>
    <col min="4" max="6" width="15.42578125" customWidth="1"/>
    <col min="8" max="8" width="13.85546875" customWidth="1"/>
    <col min="9" max="9" width="14.140625" customWidth="1"/>
    <col min="10" max="10" width="17" customWidth="1"/>
    <col min="11" max="11" width="13.7109375" customWidth="1"/>
    <col min="12" max="12" width="15.42578125" customWidth="1"/>
    <col min="13" max="14" width="13.7109375" customWidth="1"/>
    <col min="15" max="15" width="15.28515625" customWidth="1"/>
    <col min="17" max="18" width="12.7109375" customWidth="1"/>
  </cols>
  <sheetData>
    <row r="2" spans="3:22" x14ac:dyDescent="0.25">
      <c r="C2" s="126" t="s">
        <v>136</v>
      </c>
      <c r="K2" s="125" t="s">
        <v>122</v>
      </c>
    </row>
    <row r="4" spans="3:22" x14ac:dyDescent="0.25">
      <c r="D4" s="216"/>
      <c r="E4" s="216"/>
      <c r="F4" s="216"/>
      <c r="G4" s="216"/>
      <c r="H4" s="215"/>
      <c r="I4" s="215"/>
      <c r="K4" s="160" t="s">
        <v>80</v>
      </c>
      <c r="L4" s="161">
        <v>2020</v>
      </c>
      <c r="M4" s="162"/>
      <c r="N4" s="161">
        <v>2021</v>
      </c>
      <c r="O4" s="162"/>
      <c r="P4" s="161" t="s">
        <v>107</v>
      </c>
      <c r="Q4" s="161"/>
      <c r="T4" s="164"/>
      <c r="U4" s="164"/>
      <c r="V4" s="164"/>
    </row>
    <row r="5" spans="3:22" ht="23.25" thickBot="1" x14ac:dyDescent="0.3">
      <c r="K5" s="165"/>
      <c r="L5" s="11" t="s">
        <v>108</v>
      </c>
      <c r="M5" s="12" t="s">
        <v>109</v>
      </c>
      <c r="N5" s="11" t="s">
        <v>108</v>
      </c>
      <c r="O5" s="12" t="s">
        <v>109</v>
      </c>
      <c r="P5" s="11" t="s">
        <v>108</v>
      </c>
      <c r="Q5" s="11" t="s">
        <v>123</v>
      </c>
      <c r="T5" s="164"/>
      <c r="U5" s="164"/>
      <c r="V5" s="164"/>
    </row>
    <row r="6" spans="3:22" x14ac:dyDescent="0.25">
      <c r="K6" s="136" t="s">
        <v>84</v>
      </c>
      <c r="L6" s="138">
        <v>18</v>
      </c>
      <c r="M6" s="139">
        <v>18.8</v>
      </c>
      <c r="N6" s="138">
        <v>18</v>
      </c>
      <c r="O6" s="139">
        <v>18.8</v>
      </c>
      <c r="P6" s="138">
        <f>N6-L6</f>
        <v>0</v>
      </c>
      <c r="Q6" s="141">
        <f>O6-M6</f>
        <v>0</v>
      </c>
      <c r="T6" s="164"/>
      <c r="U6" s="164"/>
      <c r="V6" s="164"/>
    </row>
    <row r="7" spans="3:22" x14ac:dyDescent="0.25">
      <c r="K7" s="136" t="s">
        <v>85</v>
      </c>
      <c r="L7" s="138">
        <v>5</v>
      </c>
      <c r="M7" s="139">
        <v>2.6</v>
      </c>
      <c r="N7" s="138">
        <v>5</v>
      </c>
      <c r="O7" s="139">
        <v>2.6</v>
      </c>
      <c r="P7" s="138">
        <f>N7-L7</f>
        <v>0</v>
      </c>
      <c r="Q7" s="141">
        <f t="shared" ref="P7:Q26" si="0">O7-M7</f>
        <v>0</v>
      </c>
      <c r="T7" s="164"/>
      <c r="U7" s="164"/>
      <c r="V7" s="164"/>
    </row>
    <row r="8" spans="3:22" x14ac:dyDescent="0.25">
      <c r="K8" s="136" t="s">
        <v>86</v>
      </c>
      <c r="L8" s="138">
        <v>34</v>
      </c>
      <c r="M8" s="139">
        <v>65.900000000000006</v>
      </c>
      <c r="N8" s="138">
        <v>36</v>
      </c>
      <c r="O8" s="139">
        <v>86.7</v>
      </c>
      <c r="P8" s="138">
        <f>N8-L8</f>
        <v>2</v>
      </c>
      <c r="Q8" s="141">
        <f>O8-M8</f>
        <v>20.799999999999997</v>
      </c>
      <c r="T8" s="164"/>
      <c r="U8" s="164"/>
      <c r="V8" s="164"/>
    </row>
    <row r="9" spans="3:22" x14ac:dyDescent="0.25">
      <c r="K9" s="136" t="s">
        <v>87</v>
      </c>
      <c r="L9" s="138">
        <v>11</v>
      </c>
      <c r="M9" s="139">
        <v>0.1</v>
      </c>
      <c r="N9" s="138">
        <v>12</v>
      </c>
      <c r="O9" s="139">
        <v>0.1</v>
      </c>
      <c r="P9" s="138">
        <f t="shared" si="0"/>
        <v>1</v>
      </c>
      <c r="Q9" s="141">
        <f t="shared" si="0"/>
        <v>0</v>
      </c>
      <c r="T9" s="164"/>
      <c r="U9" s="164"/>
      <c r="V9" s="164"/>
    </row>
    <row r="10" spans="3:22" x14ac:dyDescent="0.25">
      <c r="K10" s="136" t="s">
        <v>88</v>
      </c>
      <c r="L10" s="138">
        <v>8</v>
      </c>
      <c r="M10" s="139">
        <v>0.1</v>
      </c>
      <c r="N10" s="138">
        <v>8</v>
      </c>
      <c r="O10" s="139">
        <v>0.1</v>
      </c>
      <c r="P10" s="138">
        <f t="shared" si="0"/>
        <v>0</v>
      </c>
      <c r="Q10" s="141">
        <f t="shared" si="0"/>
        <v>0</v>
      </c>
      <c r="T10" s="164"/>
      <c r="U10" s="164"/>
      <c r="V10" s="164"/>
    </row>
    <row r="11" spans="3:22" x14ac:dyDescent="0.25">
      <c r="K11" s="136" t="s">
        <v>89</v>
      </c>
      <c r="L11" s="138">
        <v>2</v>
      </c>
      <c r="M11" s="139">
        <v>0.3</v>
      </c>
      <c r="N11" s="138">
        <v>2</v>
      </c>
      <c r="O11" s="139">
        <v>0.3</v>
      </c>
      <c r="P11" s="138">
        <f t="shared" si="0"/>
        <v>0</v>
      </c>
      <c r="Q11" s="141">
        <f t="shared" si="0"/>
        <v>0</v>
      </c>
      <c r="T11" s="164"/>
      <c r="U11" s="164"/>
      <c r="V11" s="164"/>
    </row>
    <row r="12" spans="3:22" x14ac:dyDescent="0.25">
      <c r="K12" s="136" t="s">
        <v>90</v>
      </c>
      <c r="L12" s="138">
        <v>15</v>
      </c>
      <c r="M12" s="139">
        <v>13.4</v>
      </c>
      <c r="N12" s="138">
        <v>15</v>
      </c>
      <c r="O12" s="139">
        <v>13.4</v>
      </c>
      <c r="P12" s="138">
        <f t="shared" si="0"/>
        <v>0</v>
      </c>
      <c r="Q12" s="141">
        <f t="shared" si="0"/>
        <v>0</v>
      </c>
      <c r="T12" s="164"/>
      <c r="U12" s="164"/>
      <c r="V12" s="164"/>
    </row>
    <row r="13" spans="3:22" x14ac:dyDescent="0.25">
      <c r="K13" s="136" t="s">
        <v>91</v>
      </c>
      <c r="L13" s="138">
        <v>5</v>
      </c>
      <c r="M13" s="139">
        <v>0</v>
      </c>
      <c r="N13" s="138">
        <v>5</v>
      </c>
      <c r="O13" s="139">
        <v>0</v>
      </c>
      <c r="P13" s="138">
        <f t="shared" si="0"/>
        <v>0</v>
      </c>
      <c r="Q13" s="141">
        <f t="shared" si="0"/>
        <v>0</v>
      </c>
      <c r="T13" s="164"/>
      <c r="U13" s="164"/>
      <c r="V13" s="164"/>
    </row>
    <row r="14" spans="3:22" x14ac:dyDescent="0.25">
      <c r="K14" s="136" t="s">
        <v>92</v>
      </c>
      <c r="L14" s="138">
        <v>72</v>
      </c>
      <c r="M14" s="139">
        <v>45</v>
      </c>
      <c r="N14" s="138">
        <v>72</v>
      </c>
      <c r="O14" s="139">
        <v>45</v>
      </c>
      <c r="P14" s="138">
        <f t="shared" si="0"/>
        <v>0</v>
      </c>
      <c r="Q14" s="141">
        <f t="shared" si="0"/>
        <v>0</v>
      </c>
      <c r="T14" s="164"/>
      <c r="U14" s="164"/>
      <c r="V14" s="164"/>
    </row>
    <row r="15" spans="3:22" x14ac:dyDescent="0.25">
      <c r="K15" s="136" t="s">
        <v>93</v>
      </c>
      <c r="L15" s="138">
        <v>119</v>
      </c>
      <c r="M15" s="139">
        <v>143.19999999999999</v>
      </c>
      <c r="N15" s="138">
        <v>117</v>
      </c>
      <c r="O15" s="139">
        <v>143.19999999999999</v>
      </c>
      <c r="P15" s="138">
        <f t="shared" si="0"/>
        <v>-2</v>
      </c>
      <c r="Q15" s="141">
        <f t="shared" si="0"/>
        <v>0</v>
      </c>
      <c r="T15" s="164"/>
      <c r="U15" s="164"/>
      <c r="V15" s="164"/>
    </row>
    <row r="16" spans="3:22" x14ac:dyDescent="0.25">
      <c r="K16" s="136" t="s">
        <v>94</v>
      </c>
      <c r="L16" s="138">
        <v>24</v>
      </c>
      <c r="M16" s="139">
        <v>2.1</v>
      </c>
      <c r="N16" s="138">
        <v>25</v>
      </c>
      <c r="O16" s="139">
        <v>3</v>
      </c>
      <c r="P16" s="138">
        <f t="shared" si="0"/>
        <v>1</v>
      </c>
      <c r="Q16" s="141">
        <f>O16-M16</f>
        <v>0.89999999999999991</v>
      </c>
      <c r="T16" s="164"/>
      <c r="U16" s="164"/>
      <c r="V16" s="164"/>
    </row>
    <row r="17" spans="3:22" x14ac:dyDescent="0.25">
      <c r="K17" s="136" t="s">
        <v>95</v>
      </c>
      <c r="L17" s="138">
        <v>51</v>
      </c>
      <c r="M17" s="139">
        <v>19.5</v>
      </c>
      <c r="N17" s="138">
        <v>50</v>
      </c>
      <c r="O17" s="139">
        <v>19.5</v>
      </c>
      <c r="P17" s="138">
        <f t="shared" si="0"/>
        <v>-1</v>
      </c>
      <c r="Q17" s="141">
        <f t="shared" si="0"/>
        <v>0</v>
      </c>
      <c r="T17" s="164"/>
      <c r="U17" s="164"/>
      <c r="V17" s="164"/>
    </row>
    <row r="18" spans="3:22" x14ac:dyDescent="0.25">
      <c r="K18" s="136" t="s">
        <v>96</v>
      </c>
      <c r="L18" s="138">
        <v>66</v>
      </c>
      <c r="M18" s="139">
        <v>71.3</v>
      </c>
      <c r="N18" s="138">
        <v>69</v>
      </c>
      <c r="O18" s="139">
        <v>73.3</v>
      </c>
      <c r="P18" s="138">
        <f t="shared" si="0"/>
        <v>3</v>
      </c>
      <c r="Q18" s="141">
        <f t="shared" si="0"/>
        <v>2</v>
      </c>
      <c r="T18" s="164"/>
      <c r="U18" s="164"/>
      <c r="V18" s="164"/>
    </row>
    <row r="19" spans="3:22" x14ac:dyDescent="0.25">
      <c r="K19" s="142" t="s">
        <v>97</v>
      </c>
      <c r="L19" s="143">
        <v>45</v>
      </c>
      <c r="M19" s="144">
        <v>269.5</v>
      </c>
      <c r="N19" s="143">
        <v>43</v>
      </c>
      <c r="O19" s="144">
        <v>268.3</v>
      </c>
      <c r="P19" s="143">
        <f t="shared" si="0"/>
        <v>-2</v>
      </c>
      <c r="Q19" s="146">
        <f t="shared" si="0"/>
        <v>-1.1999999999999886</v>
      </c>
      <c r="T19" s="164"/>
      <c r="U19" s="164"/>
      <c r="V19" s="164"/>
    </row>
    <row r="20" spans="3:22" x14ac:dyDescent="0.25">
      <c r="K20" s="136" t="s">
        <v>98</v>
      </c>
      <c r="L20" s="138">
        <v>79</v>
      </c>
      <c r="M20" s="139">
        <v>375.9</v>
      </c>
      <c r="N20" s="138">
        <v>78</v>
      </c>
      <c r="O20" s="139">
        <v>375.8</v>
      </c>
      <c r="P20" s="138">
        <f t="shared" si="0"/>
        <v>-1</v>
      </c>
      <c r="Q20" s="141">
        <f t="shared" si="0"/>
        <v>-9.9999999999965894E-2</v>
      </c>
      <c r="T20" s="164"/>
      <c r="U20" s="164"/>
      <c r="V20" s="164"/>
    </row>
    <row r="21" spans="3:22" x14ac:dyDescent="0.25">
      <c r="K21" s="136" t="s">
        <v>99</v>
      </c>
      <c r="L21" s="138">
        <v>618</v>
      </c>
      <c r="M21" s="139">
        <v>1742.8</v>
      </c>
      <c r="N21" s="138">
        <v>625</v>
      </c>
      <c r="O21" s="139">
        <v>1770.7</v>
      </c>
      <c r="P21" s="138">
        <f t="shared" si="0"/>
        <v>7</v>
      </c>
      <c r="Q21" s="141">
        <f t="shared" si="0"/>
        <v>27.900000000000091</v>
      </c>
      <c r="T21" s="164"/>
      <c r="U21" s="164"/>
      <c r="V21" s="164"/>
    </row>
    <row r="22" spans="3:22" x14ac:dyDescent="0.25">
      <c r="K22" s="136" t="s">
        <v>100</v>
      </c>
      <c r="L22" s="138">
        <v>1176</v>
      </c>
      <c r="M22" s="139">
        <v>2643.1</v>
      </c>
      <c r="N22" s="138">
        <v>1209</v>
      </c>
      <c r="O22" s="139">
        <v>2758.6</v>
      </c>
      <c r="P22" s="138">
        <f t="shared" si="0"/>
        <v>33</v>
      </c>
      <c r="Q22" s="141">
        <f t="shared" si="0"/>
        <v>115.5</v>
      </c>
      <c r="T22" s="164"/>
      <c r="U22" s="164"/>
      <c r="V22" s="164"/>
    </row>
    <row r="23" spans="3:22" x14ac:dyDescent="0.25">
      <c r="K23" s="136" t="s">
        <v>101</v>
      </c>
      <c r="L23" s="138">
        <v>1417</v>
      </c>
      <c r="M23" s="139">
        <v>1293.3</v>
      </c>
      <c r="N23" s="138">
        <v>1429</v>
      </c>
      <c r="O23" s="139">
        <v>1428</v>
      </c>
      <c r="P23" s="138">
        <f t="shared" si="0"/>
        <v>12</v>
      </c>
      <c r="Q23" s="141">
        <f t="shared" si="0"/>
        <v>134.70000000000005</v>
      </c>
      <c r="T23" s="164"/>
      <c r="U23" s="164"/>
      <c r="V23" s="164"/>
    </row>
    <row r="24" spans="3:22" x14ac:dyDescent="0.25">
      <c r="K24" s="136" t="s">
        <v>102</v>
      </c>
      <c r="L24" s="138">
        <v>418</v>
      </c>
      <c r="M24" s="139">
        <v>1187.2</v>
      </c>
      <c r="N24" s="138">
        <v>426</v>
      </c>
      <c r="O24" s="139">
        <v>1175</v>
      </c>
      <c r="P24" s="138">
        <f t="shared" si="0"/>
        <v>8</v>
      </c>
      <c r="Q24" s="141">
        <f t="shared" si="0"/>
        <v>-12.200000000000045</v>
      </c>
      <c r="T24" s="164"/>
      <c r="U24" s="164"/>
      <c r="V24" s="164"/>
    </row>
    <row r="25" spans="3:22" x14ac:dyDescent="0.25">
      <c r="K25" s="136" t="s">
        <v>103</v>
      </c>
      <c r="L25" s="138">
        <v>883</v>
      </c>
      <c r="M25" s="139">
        <v>1925.2</v>
      </c>
      <c r="N25" s="138">
        <v>887</v>
      </c>
      <c r="O25" s="139">
        <v>2013.6</v>
      </c>
      <c r="P25" s="138">
        <f t="shared" si="0"/>
        <v>4</v>
      </c>
      <c r="Q25" s="141">
        <f t="shared" si="0"/>
        <v>88.399999999999864</v>
      </c>
      <c r="T25" s="164"/>
      <c r="U25" s="164"/>
      <c r="V25" s="164"/>
    </row>
    <row r="26" spans="3:22" x14ac:dyDescent="0.25">
      <c r="K26" s="147" t="s">
        <v>104</v>
      </c>
      <c r="L26" s="149">
        <v>594</v>
      </c>
      <c r="M26" s="150">
        <v>1087.5</v>
      </c>
      <c r="N26" s="149">
        <v>600</v>
      </c>
      <c r="O26" s="150">
        <v>1093.8</v>
      </c>
      <c r="P26" s="149">
        <f t="shared" si="0"/>
        <v>6</v>
      </c>
      <c r="Q26" s="152">
        <f>O26-M26</f>
        <v>6.2999999999999545</v>
      </c>
      <c r="T26" s="164"/>
      <c r="U26" s="164"/>
      <c r="V26" s="164"/>
    </row>
    <row r="27" spans="3:22" x14ac:dyDescent="0.25">
      <c r="K27" s="171" t="s">
        <v>105</v>
      </c>
      <c r="L27" s="154">
        <v>5660</v>
      </c>
      <c r="M27" s="156">
        <v>10906.9</v>
      </c>
      <c r="N27" s="154">
        <v>5731</v>
      </c>
      <c r="O27" s="156">
        <v>11289.8</v>
      </c>
      <c r="P27" s="154">
        <f>N27-L27</f>
        <v>71</v>
      </c>
      <c r="Q27" s="176">
        <f>O27-M27</f>
        <v>382.89999999999964</v>
      </c>
      <c r="T27" s="164"/>
      <c r="U27" s="164"/>
      <c r="V27" s="164"/>
    </row>
    <row r="29" spans="3:22" x14ac:dyDescent="0.25">
      <c r="C29" s="172" t="s">
        <v>113</v>
      </c>
      <c r="P29" s="103"/>
    </row>
    <row r="30" spans="3:22" x14ac:dyDescent="0.25">
      <c r="N30" s="177" t="s">
        <v>124</v>
      </c>
    </row>
    <row r="31" spans="3:22" ht="23.25" thickBot="1" x14ac:dyDescent="0.3">
      <c r="C31" s="12" t="s">
        <v>80</v>
      </c>
      <c r="D31" s="12" t="s">
        <v>83</v>
      </c>
      <c r="E31" s="12" t="s">
        <v>114</v>
      </c>
      <c r="F31" s="12" t="s">
        <v>115</v>
      </c>
      <c r="H31" s="12" t="s">
        <v>80</v>
      </c>
      <c r="I31" s="12" t="s">
        <v>115</v>
      </c>
      <c r="K31" s="12" t="s">
        <v>80</v>
      </c>
      <c r="L31" s="12" t="s">
        <v>83</v>
      </c>
      <c r="M31" s="118"/>
    </row>
    <row r="32" spans="3:22" x14ac:dyDescent="0.25">
      <c r="C32" s="136" t="s">
        <v>84</v>
      </c>
      <c r="D32" s="139">
        <v>18.8</v>
      </c>
      <c r="E32" s="140">
        <v>4256350</v>
      </c>
      <c r="F32" s="139">
        <f>D32/E32*10000</f>
        <v>4.4169299987078137E-2</v>
      </c>
      <c r="H32" s="136" t="s">
        <v>91</v>
      </c>
      <c r="I32" s="139">
        <v>0</v>
      </c>
      <c r="K32" s="136" t="s">
        <v>91</v>
      </c>
      <c r="L32" s="139">
        <v>0</v>
      </c>
    </row>
    <row r="33" spans="3:13" x14ac:dyDescent="0.25">
      <c r="C33" s="136" t="s">
        <v>85</v>
      </c>
      <c r="D33" s="139">
        <v>2.6</v>
      </c>
      <c r="E33" s="140">
        <v>123360</v>
      </c>
      <c r="F33" s="139">
        <f t="shared" ref="F33:F53" si="1">D33/E33*10000</f>
        <v>0.21076523994811933</v>
      </c>
      <c r="H33" s="136" t="s">
        <v>87</v>
      </c>
      <c r="I33" s="139">
        <v>1.0057322716555279E-4</v>
      </c>
      <c r="K33" s="136" t="s">
        <v>87</v>
      </c>
      <c r="L33" s="139">
        <v>0.1</v>
      </c>
    </row>
    <row r="34" spans="3:13" x14ac:dyDescent="0.25">
      <c r="C34" s="136" t="s">
        <v>86</v>
      </c>
      <c r="D34" s="139">
        <v>86.7</v>
      </c>
      <c r="E34" s="140">
        <v>1509227</v>
      </c>
      <c r="F34" s="139">
        <f t="shared" si="1"/>
        <v>0.57446626650596633</v>
      </c>
      <c r="H34" s="136" t="s">
        <v>88</v>
      </c>
      <c r="I34" s="139">
        <v>1.8775252714901545E-3</v>
      </c>
      <c r="K34" s="136" t="s">
        <v>88</v>
      </c>
      <c r="L34" s="139">
        <v>0.1</v>
      </c>
    </row>
    <row r="35" spans="3:13" x14ac:dyDescent="0.25">
      <c r="C35" s="136" t="s">
        <v>87</v>
      </c>
      <c r="D35" s="139">
        <v>0.1</v>
      </c>
      <c r="E35" s="140">
        <v>9943004</v>
      </c>
      <c r="F35" s="139">
        <f>D35/E35*10000</f>
        <v>1.0057322716555279E-4</v>
      </c>
      <c r="H35" s="136" t="s">
        <v>89</v>
      </c>
      <c r="I35" s="139">
        <v>5.5457170427279014E-3</v>
      </c>
      <c r="K35" s="136" t="s">
        <v>89</v>
      </c>
      <c r="L35" s="139">
        <v>0.3</v>
      </c>
    </row>
    <row r="36" spans="3:13" x14ac:dyDescent="0.25">
      <c r="C36" s="136" t="s">
        <v>88</v>
      </c>
      <c r="D36" s="139">
        <v>0.1</v>
      </c>
      <c r="E36" s="140">
        <v>532616</v>
      </c>
      <c r="F36" s="139">
        <f t="shared" si="1"/>
        <v>1.8775252714901545E-3</v>
      </c>
      <c r="H36" s="136" t="s">
        <v>90</v>
      </c>
      <c r="I36" s="139">
        <v>2.7641717953398953E-2</v>
      </c>
      <c r="K36" s="136" t="s">
        <v>85</v>
      </c>
      <c r="L36" s="139">
        <v>2.6</v>
      </c>
    </row>
    <row r="37" spans="3:13" x14ac:dyDescent="0.25">
      <c r="C37" s="136" t="s">
        <v>89</v>
      </c>
      <c r="D37" s="139">
        <v>0.3</v>
      </c>
      <c r="E37" s="140">
        <v>540958</v>
      </c>
      <c r="F37" s="139">
        <f t="shared" si="1"/>
        <v>5.5457170427279014E-3</v>
      </c>
      <c r="H37" s="136" t="s">
        <v>94</v>
      </c>
      <c r="I37" s="139">
        <v>3.4931975799127164E-2</v>
      </c>
      <c r="K37" s="136" t="s">
        <v>94</v>
      </c>
      <c r="L37" s="139">
        <v>3</v>
      </c>
    </row>
    <row r="38" spans="3:13" x14ac:dyDescent="0.25">
      <c r="C38" s="136" t="s">
        <v>90</v>
      </c>
      <c r="D38" s="139">
        <v>13.4</v>
      </c>
      <c r="E38" s="140">
        <v>4847745</v>
      </c>
      <c r="F38" s="139">
        <f t="shared" si="1"/>
        <v>2.7641717953398953E-2</v>
      </c>
      <c r="H38" s="136" t="s">
        <v>84</v>
      </c>
      <c r="I38" s="139">
        <v>4.4169299987078137E-2</v>
      </c>
      <c r="K38" s="136" t="s">
        <v>90</v>
      </c>
      <c r="L38" s="139">
        <v>13.4</v>
      </c>
    </row>
    <row r="39" spans="3:13" x14ac:dyDescent="0.25">
      <c r="C39" s="136" t="s">
        <v>91</v>
      </c>
      <c r="D39" s="139">
        <v>0</v>
      </c>
      <c r="E39" s="140">
        <v>1194647</v>
      </c>
      <c r="F39" s="139">
        <f>D39/E39*10000</f>
        <v>0</v>
      </c>
      <c r="H39" s="136" t="s">
        <v>92</v>
      </c>
      <c r="I39" s="139">
        <v>0.10168650457385897</v>
      </c>
      <c r="K39" s="136" t="s">
        <v>84</v>
      </c>
      <c r="L39" s="139">
        <v>18.8</v>
      </c>
    </row>
    <row r="40" spans="3:13" x14ac:dyDescent="0.25">
      <c r="C40" s="136" t="s">
        <v>92</v>
      </c>
      <c r="D40" s="139">
        <v>45</v>
      </c>
      <c r="E40" s="140">
        <v>4425366</v>
      </c>
      <c r="F40" s="139">
        <f t="shared" si="1"/>
        <v>0.10168650457385897</v>
      </c>
      <c r="H40" s="136" t="s">
        <v>96</v>
      </c>
      <c r="I40" s="139">
        <v>0.12826161590038079</v>
      </c>
      <c r="K40" s="136" t="s">
        <v>95</v>
      </c>
      <c r="L40" s="139">
        <v>19.5</v>
      </c>
    </row>
    <row r="41" spans="3:13" x14ac:dyDescent="0.25">
      <c r="C41" s="136" t="s">
        <v>93</v>
      </c>
      <c r="D41" s="139">
        <v>143.19999999999999</v>
      </c>
      <c r="E41" s="140">
        <v>3663191</v>
      </c>
      <c r="F41" s="139">
        <f t="shared" si="1"/>
        <v>0.39091600738263438</v>
      </c>
      <c r="H41" s="136" t="s">
        <v>95</v>
      </c>
      <c r="I41" s="139">
        <v>0.13112328951349897</v>
      </c>
      <c r="K41" s="136" t="s">
        <v>92</v>
      </c>
      <c r="L41" s="139">
        <v>45</v>
      </c>
    </row>
    <row r="42" spans="3:13" x14ac:dyDescent="0.25">
      <c r="C42" s="136" t="s">
        <v>94</v>
      </c>
      <c r="D42" s="139">
        <v>3</v>
      </c>
      <c r="E42" s="140">
        <v>858812</v>
      </c>
      <c r="F42" s="139">
        <f t="shared" si="1"/>
        <v>3.4931975799127164E-2</v>
      </c>
      <c r="H42" s="136" t="s">
        <v>85</v>
      </c>
      <c r="I42" s="139">
        <v>0.21076523994811933</v>
      </c>
      <c r="K42" s="136" t="s">
        <v>96</v>
      </c>
      <c r="L42" s="139">
        <v>73.3</v>
      </c>
    </row>
    <row r="43" spans="3:13" x14ac:dyDescent="0.25">
      <c r="C43" s="136" t="s">
        <v>95</v>
      </c>
      <c r="D43" s="139">
        <v>19.5</v>
      </c>
      <c r="E43" s="140">
        <v>1487150</v>
      </c>
      <c r="F43" s="139">
        <f t="shared" si="1"/>
        <v>0.13112328951349897</v>
      </c>
      <c r="H43" s="136" t="s">
        <v>93</v>
      </c>
      <c r="I43" s="139">
        <v>0.39091600738263438</v>
      </c>
      <c r="K43" s="136" t="s">
        <v>86</v>
      </c>
      <c r="L43" s="139">
        <v>86.7</v>
      </c>
    </row>
    <row r="44" spans="3:13" x14ac:dyDescent="0.25">
      <c r="C44" s="136" t="s">
        <v>96</v>
      </c>
      <c r="D44" s="139">
        <v>73.3</v>
      </c>
      <c r="E44" s="140">
        <v>5714882</v>
      </c>
      <c r="F44" s="139">
        <f t="shared" si="1"/>
        <v>0.12826161590038079</v>
      </c>
      <c r="H44" s="136" t="s">
        <v>86</v>
      </c>
      <c r="I44" s="139">
        <v>0.57446626650596633</v>
      </c>
      <c r="K44" s="136" t="s">
        <v>93</v>
      </c>
      <c r="L44" s="139">
        <v>143.19999999999999</v>
      </c>
    </row>
    <row r="45" spans="3:13" x14ac:dyDescent="0.25">
      <c r="C45" s="142" t="s">
        <v>97</v>
      </c>
      <c r="D45" s="144">
        <v>268.3</v>
      </c>
      <c r="E45" s="140">
        <v>1275950</v>
      </c>
      <c r="F45" s="144">
        <f t="shared" si="1"/>
        <v>2.1027469728437636</v>
      </c>
      <c r="H45" s="178" t="s">
        <v>105</v>
      </c>
      <c r="I45" s="139">
        <v>1.9125486300361205</v>
      </c>
      <c r="K45" s="136" t="s">
        <v>97</v>
      </c>
      <c r="L45" s="139">
        <v>268.3</v>
      </c>
      <c r="M45" s="179">
        <f>SUM(L45:L52)</f>
        <v>10883.8</v>
      </c>
    </row>
    <row r="46" spans="3:13" x14ac:dyDescent="0.25">
      <c r="C46" s="136" t="s">
        <v>98</v>
      </c>
      <c r="D46" s="139">
        <v>375.8</v>
      </c>
      <c r="E46" s="140">
        <v>292150</v>
      </c>
      <c r="F46" s="139">
        <f t="shared" si="1"/>
        <v>12.863255177135034</v>
      </c>
      <c r="H46" s="136" t="s">
        <v>97</v>
      </c>
      <c r="I46" s="139">
        <v>2.1027469728437636</v>
      </c>
      <c r="K46" s="136" t="s">
        <v>98</v>
      </c>
      <c r="L46" s="139">
        <v>375.8</v>
      </c>
      <c r="M46" s="180">
        <f>M45/L53*100</f>
        <v>96.403833548867127</v>
      </c>
    </row>
    <row r="47" spans="3:13" x14ac:dyDescent="0.25">
      <c r="C47" s="136" t="s">
        <v>99</v>
      </c>
      <c r="D47" s="139">
        <v>1770.7</v>
      </c>
      <c r="E47" s="140">
        <v>5624420</v>
      </c>
      <c r="F47" s="139">
        <f t="shared" si="1"/>
        <v>3.1482357291951883</v>
      </c>
      <c r="H47" s="136" t="s">
        <v>99</v>
      </c>
      <c r="I47" s="139">
        <v>3.1482357291951883</v>
      </c>
      <c r="K47" s="136" t="s">
        <v>104</v>
      </c>
      <c r="L47" s="139">
        <v>1093.8</v>
      </c>
    </row>
    <row r="48" spans="3:13" x14ac:dyDescent="0.25">
      <c r="C48" s="136" t="s">
        <v>100</v>
      </c>
      <c r="D48" s="139">
        <v>2758.6</v>
      </c>
      <c r="E48" s="140">
        <v>3922941</v>
      </c>
      <c r="F48" s="139">
        <f t="shared" si="1"/>
        <v>7.031969127244075</v>
      </c>
      <c r="H48" s="136" t="s">
        <v>103</v>
      </c>
      <c r="I48" s="139">
        <v>4.1660727006169038</v>
      </c>
      <c r="K48" s="136" t="s">
        <v>102</v>
      </c>
      <c r="L48" s="139">
        <v>1175</v>
      </c>
    </row>
    <row r="49" spans="3:14" x14ac:dyDescent="0.25">
      <c r="C49" s="136" t="s">
        <v>101</v>
      </c>
      <c r="D49" s="139">
        <v>1428</v>
      </c>
      <c r="E49" s="140">
        <v>541168</v>
      </c>
      <c r="F49" s="139">
        <f t="shared" si="1"/>
        <v>26.3873695414363</v>
      </c>
      <c r="H49" s="136" t="s">
        <v>102</v>
      </c>
      <c r="I49" s="139">
        <v>6.332681920435645</v>
      </c>
      <c r="K49" s="136" t="s">
        <v>101</v>
      </c>
      <c r="L49" s="139">
        <v>1428</v>
      </c>
    </row>
    <row r="50" spans="3:14" x14ac:dyDescent="0.25">
      <c r="C50" s="136" t="s">
        <v>102</v>
      </c>
      <c r="D50" s="139">
        <v>1175</v>
      </c>
      <c r="E50" s="140">
        <v>1855454</v>
      </c>
      <c r="F50" s="139">
        <f t="shared" si="1"/>
        <v>6.332681920435645</v>
      </c>
      <c r="H50" s="136" t="s">
        <v>104</v>
      </c>
      <c r="I50" s="139">
        <v>6.8904563588681702</v>
      </c>
      <c r="K50" s="136" t="s">
        <v>99</v>
      </c>
      <c r="L50" s="139">
        <v>1770.7</v>
      </c>
    </row>
    <row r="51" spans="3:14" x14ac:dyDescent="0.25">
      <c r="C51" s="136" t="s">
        <v>103</v>
      </c>
      <c r="D51" s="139">
        <v>2013.6</v>
      </c>
      <c r="E51" s="140">
        <v>4833329</v>
      </c>
      <c r="F51" s="139">
        <f t="shared" si="1"/>
        <v>4.1660727006169038</v>
      </c>
      <c r="H51" s="136" t="s">
        <v>100</v>
      </c>
      <c r="I51" s="139">
        <v>7.031969127244075</v>
      </c>
      <c r="K51" s="136" t="s">
        <v>103</v>
      </c>
      <c r="L51" s="139">
        <v>2013.6</v>
      </c>
    </row>
    <row r="52" spans="3:14" x14ac:dyDescent="0.25">
      <c r="C52" s="147" t="s">
        <v>104</v>
      </c>
      <c r="D52" s="150">
        <v>1093.8</v>
      </c>
      <c r="E52" s="151">
        <v>1587413</v>
      </c>
      <c r="F52" s="150">
        <f t="shared" si="1"/>
        <v>6.8904563588681702</v>
      </c>
      <c r="H52" s="136" t="s">
        <v>98</v>
      </c>
      <c r="I52" s="139">
        <v>12.863255177135034</v>
      </c>
      <c r="K52" s="136" t="s">
        <v>100</v>
      </c>
      <c r="L52" s="139">
        <v>2758.6</v>
      </c>
      <c r="M52" s="181"/>
    </row>
    <row r="53" spans="3:14" x14ac:dyDescent="0.25">
      <c r="C53" s="171" t="s">
        <v>105</v>
      </c>
      <c r="D53" s="156">
        <v>11289.8</v>
      </c>
      <c r="E53" s="157">
        <v>59030133</v>
      </c>
      <c r="F53" s="155">
        <f t="shared" si="1"/>
        <v>1.9125486300361205</v>
      </c>
      <c r="H53" s="182" t="s">
        <v>101</v>
      </c>
      <c r="I53" s="139">
        <v>26.3873695414363</v>
      </c>
      <c r="K53" s="171" t="s">
        <v>105</v>
      </c>
      <c r="L53" s="155">
        <v>11289.8</v>
      </c>
      <c r="M53" s="73"/>
    </row>
    <row r="55" spans="3:14" x14ac:dyDescent="0.25">
      <c r="C55" s="174" t="s">
        <v>117</v>
      </c>
    </row>
    <row r="56" spans="3:14" x14ac:dyDescent="0.25">
      <c r="C56" t="s">
        <v>118</v>
      </c>
    </row>
    <row r="57" spans="3:14" ht="23.25" thickBot="1" x14ac:dyDescent="0.3">
      <c r="C57" s="12" t="s">
        <v>80</v>
      </c>
      <c r="D57" s="12" t="s">
        <v>119</v>
      </c>
      <c r="E57" s="12" t="s">
        <v>114</v>
      </c>
      <c r="F57" s="12" t="s">
        <v>120</v>
      </c>
      <c r="H57" s="12" t="s">
        <v>80</v>
      </c>
      <c r="I57" s="12" t="s">
        <v>119</v>
      </c>
      <c r="K57" s="12" t="s">
        <v>80</v>
      </c>
      <c r="L57" s="12" t="s">
        <v>120</v>
      </c>
      <c r="N57" s="118"/>
    </row>
    <row r="58" spans="3:14" x14ac:dyDescent="0.25">
      <c r="C58" s="136" t="s">
        <v>84</v>
      </c>
      <c r="D58" s="139">
        <v>28</v>
      </c>
      <c r="E58" s="140">
        <v>4256350</v>
      </c>
      <c r="F58" s="139">
        <f>D58/E58*10000</f>
        <v>6.5784063810541901E-2</v>
      </c>
      <c r="H58" s="136" t="s">
        <v>87</v>
      </c>
      <c r="I58" s="139">
        <v>0</v>
      </c>
      <c r="K58" s="136" t="s">
        <v>87</v>
      </c>
      <c r="L58" s="139">
        <v>0</v>
      </c>
    </row>
    <row r="59" spans="3:14" x14ac:dyDescent="0.25">
      <c r="C59" s="136" t="s">
        <v>85</v>
      </c>
      <c r="D59" s="139">
        <v>4.2</v>
      </c>
      <c r="E59" s="140">
        <v>123360</v>
      </c>
      <c r="F59" s="139">
        <f t="shared" ref="F59:F78" si="2">D59/E59*10000</f>
        <v>0.34046692607003892</v>
      </c>
      <c r="H59" s="136" t="s">
        <v>111</v>
      </c>
      <c r="I59" s="139">
        <v>0</v>
      </c>
      <c r="K59" s="136" t="s">
        <v>111</v>
      </c>
      <c r="L59" s="139">
        <v>0</v>
      </c>
    </row>
    <row r="60" spans="3:14" x14ac:dyDescent="0.25">
      <c r="C60" s="136" t="s">
        <v>86</v>
      </c>
      <c r="D60" s="139">
        <v>154.30000000000001</v>
      </c>
      <c r="E60" s="140">
        <v>1509227</v>
      </c>
      <c r="F60" s="139">
        <f t="shared" si="2"/>
        <v>1.0223776807597533</v>
      </c>
      <c r="H60" s="136" t="s">
        <v>94</v>
      </c>
      <c r="I60" s="139">
        <v>2.4</v>
      </c>
      <c r="K60" s="136" t="s">
        <v>94</v>
      </c>
      <c r="L60" s="139">
        <v>2.7945580639301734E-2</v>
      </c>
    </row>
    <row r="61" spans="3:14" x14ac:dyDescent="0.25">
      <c r="C61" s="136" t="s">
        <v>87</v>
      </c>
      <c r="D61" s="139">
        <v>0</v>
      </c>
      <c r="E61" s="140">
        <v>9943004</v>
      </c>
      <c r="F61" s="139">
        <f t="shared" si="2"/>
        <v>0</v>
      </c>
      <c r="H61" s="136" t="s">
        <v>85</v>
      </c>
      <c r="I61" s="139">
        <v>4.2</v>
      </c>
      <c r="K61" s="136" t="s">
        <v>90</v>
      </c>
      <c r="L61" s="139">
        <v>4.6619613861702713E-2</v>
      </c>
    </row>
    <row r="62" spans="3:14" x14ac:dyDescent="0.25">
      <c r="C62" s="136" t="s">
        <v>110</v>
      </c>
      <c r="D62" s="139" t="s">
        <v>28</v>
      </c>
      <c r="E62" s="140">
        <v>532616</v>
      </c>
      <c r="F62" s="139" t="s">
        <v>28</v>
      </c>
      <c r="H62" s="136" t="s">
        <v>90</v>
      </c>
      <c r="I62" s="139">
        <v>22.6</v>
      </c>
      <c r="K62" s="136" t="s">
        <v>84</v>
      </c>
      <c r="L62" s="139">
        <v>6.5784063810541901E-2</v>
      </c>
    </row>
    <row r="63" spans="3:14" x14ac:dyDescent="0.25">
      <c r="C63" s="136" t="s">
        <v>111</v>
      </c>
      <c r="D63" s="139">
        <v>0</v>
      </c>
      <c r="E63" s="140">
        <v>540958</v>
      </c>
      <c r="F63" s="139">
        <f t="shared" si="2"/>
        <v>0</v>
      </c>
      <c r="H63" s="136" t="s">
        <v>84</v>
      </c>
      <c r="I63" s="139">
        <v>28</v>
      </c>
      <c r="K63" s="136" t="s">
        <v>92</v>
      </c>
      <c r="L63" s="139">
        <v>0.18800704845655705</v>
      </c>
    </row>
    <row r="64" spans="3:14" x14ac:dyDescent="0.25">
      <c r="C64" s="136" t="s">
        <v>90</v>
      </c>
      <c r="D64" s="139">
        <v>22.6</v>
      </c>
      <c r="E64" s="140">
        <v>4847745</v>
      </c>
      <c r="F64" s="139">
        <f t="shared" si="2"/>
        <v>4.6619613861702713E-2</v>
      </c>
      <c r="H64" s="136" t="s">
        <v>95</v>
      </c>
      <c r="I64" s="139">
        <v>37.799999999999997</v>
      </c>
      <c r="K64" s="136" t="s">
        <v>95</v>
      </c>
      <c r="L64" s="139">
        <v>0.25417745351847493</v>
      </c>
    </row>
    <row r="65" spans="3:14" x14ac:dyDescent="0.25">
      <c r="C65" s="136" t="s">
        <v>91</v>
      </c>
      <c r="D65" s="139" t="s">
        <v>28</v>
      </c>
      <c r="E65" s="140">
        <v>1194647</v>
      </c>
      <c r="F65" s="139" t="s">
        <v>28</v>
      </c>
      <c r="H65" s="136" t="s">
        <v>92</v>
      </c>
      <c r="I65" s="139">
        <v>83.2</v>
      </c>
      <c r="K65" s="136" t="s">
        <v>96</v>
      </c>
      <c r="L65" s="139">
        <v>0.2652723188335297</v>
      </c>
    </row>
    <row r="66" spans="3:14" x14ac:dyDescent="0.25">
      <c r="C66" s="136" t="s">
        <v>92</v>
      </c>
      <c r="D66" s="139">
        <v>83.2</v>
      </c>
      <c r="E66" s="140">
        <v>4425366</v>
      </c>
      <c r="F66" s="139">
        <f t="shared" si="2"/>
        <v>0.18800704845655705</v>
      </c>
      <c r="H66" s="136" t="s">
        <v>96</v>
      </c>
      <c r="I66" s="139">
        <v>151.6</v>
      </c>
      <c r="K66" s="136" t="s">
        <v>85</v>
      </c>
      <c r="L66" s="139">
        <v>0.34046692607003892</v>
      </c>
    </row>
    <row r="67" spans="3:14" x14ac:dyDescent="0.25">
      <c r="C67" s="136" t="s">
        <v>93</v>
      </c>
      <c r="D67" s="139">
        <v>287</v>
      </c>
      <c r="E67" s="140">
        <v>3663191</v>
      </c>
      <c r="F67" s="139">
        <f t="shared" si="2"/>
        <v>0.78346993099731899</v>
      </c>
      <c r="H67" s="136" t="s">
        <v>86</v>
      </c>
      <c r="I67" s="139">
        <v>154.30000000000001</v>
      </c>
      <c r="K67" s="136" t="s">
        <v>93</v>
      </c>
      <c r="L67" s="139">
        <v>0.78346993099731899</v>
      </c>
    </row>
    <row r="68" spans="3:14" x14ac:dyDescent="0.25">
      <c r="C68" s="136" t="s">
        <v>94</v>
      </c>
      <c r="D68" s="139">
        <v>2.4</v>
      </c>
      <c r="E68" s="140">
        <v>858812</v>
      </c>
      <c r="F68" s="139">
        <f t="shared" si="2"/>
        <v>2.7945580639301734E-2</v>
      </c>
      <c r="H68" s="136" t="s">
        <v>93</v>
      </c>
      <c r="I68" s="139">
        <v>287</v>
      </c>
      <c r="K68" s="136" t="s">
        <v>86</v>
      </c>
      <c r="L68" s="139">
        <v>1.0223776807597533</v>
      </c>
    </row>
    <row r="69" spans="3:14" x14ac:dyDescent="0.25">
      <c r="C69" s="136" t="s">
        <v>95</v>
      </c>
      <c r="D69" s="139">
        <v>37.799999999999997</v>
      </c>
      <c r="E69" s="140">
        <v>1487150</v>
      </c>
      <c r="F69" s="139">
        <f t="shared" si="2"/>
        <v>0.25417745351847493</v>
      </c>
      <c r="H69" s="171" t="s">
        <v>97</v>
      </c>
      <c r="I69" s="155">
        <v>482.9</v>
      </c>
      <c r="K69" s="171" t="s">
        <v>105</v>
      </c>
      <c r="L69" s="155">
        <v>3.545189369639401</v>
      </c>
    </row>
    <row r="70" spans="3:14" x14ac:dyDescent="0.25">
      <c r="C70" s="136" t="s">
        <v>96</v>
      </c>
      <c r="D70" s="139">
        <v>151.6</v>
      </c>
      <c r="E70" s="140">
        <v>5714882</v>
      </c>
      <c r="F70" s="139">
        <f t="shared" si="2"/>
        <v>0.2652723188335297</v>
      </c>
      <c r="H70" s="136" t="s">
        <v>98</v>
      </c>
      <c r="I70" s="139">
        <v>718.4</v>
      </c>
      <c r="K70" s="171" t="s">
        <v>97</v>
      </c>
      <c r="L70" s="155">
        <v>3.7846310592107839</v>
      </c>
    </row>
    <row r="71" spans="3:14" x14ac:dyDescent="0.25">
      <c r="C71" s="136" t="s">
        <v>97</v>
      </c>
      <c r="D71" s="139">
        <v>482.9</v>
      </c>
      <c r="E71" s="140">
        <v>1275950</v>
      </c>
      <c r="F71" s="139">
        <f>D71/E71*10000</f>
        <v>3.7846310592107839</v>
      </c>
      <c r="H71" s="136" t="s">
        <v>104</v>
      </c>
      <c r="I71" s="139">
        <v>1760.5</v>
      </c>
      <c r="K71" s="136" t="s">
        <v>99</v>
      </c>
      <c r="L71" s="139">
        <v>6.3243854477439445</v>
      </c>
    </row>
    <row r="72" spans="3:14" x14ac:dyDescent="0.25">
      <c r="C72" s="136" t="s">
        <v>98</v>
      </c>
      <c r="D72" s="139">
        <v>718.4</v>
      </c>
      <c r="E72" s="140">
        <v>292150</v>
      </c>
      <c r="F72" s="139">
        <f t="shared" si="2"/>
        <v>24.590107821324661</v>
      </c>
      <c r="H72" s="136" t="s">
        <v>102</v>
      </c>
      <c r="I72" s="139">
        <v>2204.1</v>
      </c>
      <c r="K72" s="136" t="s">
        <v>103</v>
      </c>
      <c r="L72" s="139">
        <v>7.0218683644337068</v>
      </c>
    </row>
    <row r="73" spans="3:14" x14ac:dyDescent="0.25">
      <c r="C73" s="136" t="s">
        <v>99</v>
      </c>
      <c r="D73" s="139">
        <v>3557.1</v>
      </c>
      <c r="E73" s="140">
        <v>5624420</v>
      </c>
      <c r="F73" s="139">
        <f t="shared" si="2"/>
        <v>6.3243854477439445</v>
      </c>
      <c r="H73" s="136" t="s">
        <v>101</v>
      </c>
      <c r="I73" s="139">
        <v>2651.8</v>
      </c>
      <c r="K73" s="136" t="s">
        <v>104</v>
      </c>
      <c r="L73" s="139">
        <v>11.090371566819725</v>
      </c>
      <c r="N73" s="177" t="s">
        <v>125</v>
      </c>
    </row>
    <row r="74" spans="3:14" x14ac:dyDescent="0.25">
      <c r="C74" s="136" t="s">
        <v>100</v>
      </c>
      <c r="D74" s="139">
        <v>5387.8</v>
      </c>
      <c r="E74" s="140">
        <v>3922941</v>
      </c>
      <c r="F74" s="139">
        <f t="shared" si="2"/>
        <v>13.734083688742706</v>
      </c>
      <c r="H74" s="136" t="s">
        <v>103</v>
      </c>
      <c r="I74" s="139">
        <v>3393.9</v>
      </c>
      <c r="K74" s="136" t="s">
        <v>102</v>
      </c>
      <c r="L74" s="139">
        <v>11.879033379431664</v>
      </c>
    </row>
    <row r="75" spans="3:14" x14ac:dyDescent="0.25">
      <c r="C75" s="136" t="s">
        <v>101</v>
      </c>
      <c r="D75" s="139">
        <v>2651.8</v>
      </c>
      <c r="E75" s="140">
        <v>541168</v>
      </c>
      <c r="F75" s="139">
        <f>D75/E75*10000</f>
        <v>49.001419152647607</v>
      </c>
      <c r="H75" s="136" t="s">
        <v>99</v>
      </c>
      <c r="I75" s="139">
        <v>3557.1</v>
      </c>
      <c r="K75" s="136" t="s">
        <v>100</v>
      </c>
      <c r="L75" s="139">
        <v>13.734083688742706</v>
      </c>
    </row>
    <row r="76" spans="3:14" x14ac:dyDescent="0.25">
      <c r="C76" s="136" t="s">
        <v>102</v>
      </c>
      <c r="D76" s="139">
        <v>2204.1</v>
      </c>
      <c r="E76" s="140">
        <v>1855454</v>
      </c>
      <c r="F76" s="139">
        <f t="shared" si="2"/>
        <v>11.879033379431664</v>
      </c>
      <c r="H76" s="136" t="s">
        <v>100</v>
      </c>
      <c r="I76" s="139">
        <v>5387.8</v>
      </c>
      <c r="K76" s="136" t="s">
        <v>98</v>
      </c>
      <c r="L76" s="139">
        <v>24.590107821324661</v>
      </c>
    </row>
    <row r="77" spans="3:14" x14ac:dyDescent="0.25">
      <c r="C77" s="136" t="s">
        <v>103</v>
      </c>
      <c r="D77" s="139">
        <v>3393.9</v>
      </c>
      <c r="E77" s="140">
        <v>4833329</v>
      </c>
      <c r="F77" s="139">
        <f t="shared" si="2"/>
        <v>7.0218683644337068</v>
      </c>
      <c r="H77" s="136" t="s">
        <v>110</v>
      </c>
      <c r="I77" s="139" t="s">
        <v>28</v>
      </c>
      <c r="K77" s="136" t="s">
        <v>101</v>
      </c>
      <c r="L77" s="139">
        <v>49.001419152647607</v>
      </c>
    </row>
    <row r="78" spans="3:14" x14ac:dyDescent="0.25">
      <c r="C78" s="147" t="s">
        <v>104</v>
      </c>
      <c r="D78" s="150">
        <v>1760.5</v>
      </c>
      <c r="E78" s="151">
        <v>1587413</v>
      </c>
      <c r="F78" s="150">
        <f t="shared" si="2"/>
        <v>11.090371566819725</v>
      </c>
      <c r="H78" s="136" t="s">
        <v>91</v>
      </c>
      <c r="I78" s="139" t="s">
        <v>28</v>
      </c>
      <c r="K78" s="136" t="s">
        <v>110</v>
      </c>
      <c r="L78" s="139" t="s">
        <v>28</v>
      </c>
    </row>
    <row r="79" spans="3:14" x14ac:dyDescent="0.25">
      <c r="C79" s="171" t="s">
        <v>112</v>
      </c>
      <c r="D79" s="155">
        <v>20927.3</v>
      </c>
      <c r="E79" s="157">
        <v>59030133</v>
      </c>
      <c r="F79" s="155">
        <f>D79/E79*10000</f>
        <v>3.545189369639401</v>
      </c>
      <c r="H79" s="171" t="s">
        <v>112</v>
      </c>
      <c r="I79" s="155">
        <v>20927.3</v>
      </c>
      <c r="K79" s="136" t="s">
        <v>91</v>
      </c>
      <c r="L79" s="139" t="s">
        <v>28</v>
      </c>
    </row>
    <row r="93" spans="14:14" x14ac:dyDescent="0.25">
      <c r="N93" s="126" t="s">
        <v>136</v>
      </c>
    </row>
  </sheetData>
  <mergeCells count="4">
    <mergeCell ref="K4:K5"/>
    <mergeCell ref="L4:M4"/>
    <mergeCell ref="N4:O4"/>
    <mergeCell ref="P4:Q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A22B-76C5-41E4-8641-BD33B526C865}">
  <sheetPr>
    <tabColor rgb="FF92D050"/>
  </sheetPr>
  <dimension ref="A1:T93"/>
  <sheetViews>
    <sheetView topLeftCell="A61" zoomScaleNormal="100" workbookViewId="0">
      <selection activeCell="C2" sqref="C2"/>
    </sheetView>
  </sheetViews>
  <sheetFormatPr defaultRowHeight="15" x14ac:dyDescent="0.25"/>
  <cols>
    <col min="2" max="2" width="2.5703125" customWidth="1"/>
    <col min="3" max="3" width="17.28515625" customWidth="1"/>
    <col min="4" max="5" width="11.28515625" customWidth="1"/>
    <col min="6" max="6" width="14.85546875" customWidth="1"/>
    <col min="7" max="7" width="14.140625" customWidth="1"/>
    <col min="8" max="8" width="13.85546875" customWidth="1"/>
    <col min="9" max="9" width="14.28515625" customWidth="1"/>
    <col min="10" max="10" width="7.42578125" customWidth="1"/>
    <col min="11" max="11" width="16.5703125" customWidth="1"/>
    <col min="12" max="12" width="14.42578125" customWidth="1"/>
    <col min="13" max="13" width="12.85546875" customWidth="1"/>
    <col min="15" max="15" width="11.28515625" customWidth="1"/>
    <col min="16" max="17" width="11.140625" customWidth="1"/>
    <col min="18" max="19" width="14" customWidth="1"/>
  </cols>
  <sheetData>
    <row r="1" spans="1:20" x14ac:dyDescent="0.25">
      <c r="A1" s="175"/>
    </row>
    <row r="2" spans="1:20" x14ac:dyDescent="0.25">
      <c r="A2" s="175"/>
      <c r="C2" s="126" t="s">
        <v>136</v>
      </c>
      <c r="K2" s="125" t="s">
        <v>126</v>
      </c>
    </row>
    <row r="3" spans="1:20" x14ac:dyDescent="0.25">
      <c r="A3" s="175"/>
      <c r="K3" s="160" t="s">
        <v>80</v>
      </c>
      <c r="L3" s="161">
        <v>2020</v>
      </c>
      <c r="M3" s="162"/>
      <c r="N3" s="161">
        <v>2021</v>
      </c>
      <c r="O3" s="162"/>
      <c r="P3" s="161" t="s">
        <v>107</v>
      </c>
      <c r="Q3" s="161"/>
    </row>
    <row r="4" spans="1:20" ht="23.25" thickBot="1" x14ac:dyDescent="0.3">
      <c r="A4" s="175"/>
      <c r="K4" s="165"/>
      <c r="L4" s="11" t="s">
        <v>108</v>
      </c>
      <c r="M4" s="12" t="s">
        <v>109</v>
      </c>
      <c r="N4" s="11" t="s">
        <v>108</v>
      </c>
      <c r="O4" s="12" t="s">
        <v>109</v>
      </c>
      <c r="P4" s="11" t="s">
        <v>108</v>
      </c>
      <c r="Q4" s="11" t="s">
        <v>109</v>
      </c>
    </row>
    <row r="5" spans="1:20" x14ac:dyDescent="0.25">
      <c r="A5" s="175"/>
      <c r="K5" s="136" t="s">
        <v>84</v>
      </c>
      <c r="L5" s="138">
        <v>65004</v>
      </c>
      <c r="M5" s="140">
        <v>1714</v>
      </c>
      <c r="N5" s="138">
        <v>70400</v>
      </c>
      <c r="O5" s="140">
        <v>1792</v>
      </c>
      <c r="P5" s="138">
        <f>N5-L5</f>
        <v>5396</v>
      </c>
      <c r="Q5" s="138">
        <f>O5-M5</f>
        <v>78</v>
      </c>
      <c r="S5" s="164"/>
      <c r="T5" s="164"/>
    </row>
    <row r="6" spans="1:20" s="1" customFormat="1" x14ac:dyDescent="0.25">
      <c r="A6" s="175"/>
      <c r="C6"/>
      <c r="D6"/>
      <c r="E6"/>
      <c r="F6"/>
      <c r="G6"/>
      <c r="H6"/>
      <c r="I6"/>
      <c r="K6" s="136" t="s">
        <v>85</v>
      </c>
      <c r="L6" s="138">
        <v>2592</v>
      </c>
      <c r="M6" s="140">
        <v>25</v>
      </c>
      <c r="N6" s="138">
        <v>2759</v>
      </c>
      <c r="O6" s="140">
        <v>26</v>
      </c>
      <c r="P6" s="138">
        <f t="shared" ref="P6:Q25" si="0">N6-L6</f>
        <v>167</v>
      </c>
      <c r="Q6" s="138">
        <f t="shared" si="0"/>
        <v>1</v>
      </c>
      <c r="S6" s="164"/>
      <c r="T6" s="164"/>
    </row>
    <row r="7" spans="1:20" x14ac:dyDescent="0.25">
      <c r="A7" s="175"/>
      <c r="K7" s="136" t="s">
        <v>86</v>
      </c>
      <c r="L7" s="138">
        <v>10126</v>
      </c>
      <c r="M7" s="140">
        <v>119</v>
      </c>
      <c r="N7" s="138">
        <v>10846</v>
      </c>
      <c r="O7" s="140">
        <v>127</v>
      </c>
      <c r="P7" s="138">
        <f t="shared" si="0"/>
        <v>720</v>
      </c>
      <c r="Q7" s="138">
        <f t="shared" si="0"/>
        <v>8</v>
      </c>
      <c r="S7" s="164"/>
      <c r="T7" s="164"/>
    </row>
    <row r="8" spans="1:20" x14ac:dyDescent="0.25">
      <c r="A8" s="175"/>
      <c r="K8" s="136" t="s">
        <v>87</v>
      </c>
      <c r="L8" s="138">
        <v>145531</v>
      </c>
      <c r="M8" s="140">
        <v>2527</v>
      </c>
      <c r="N8" s="138">
        <v>160757</v>
      </c>
      <c r="O8" s="140">
        <v>2711</v>
      </c>
      <c r="P8" s="138">
        <f t="shared" si="0"/>
        <v>15226</v>
      </c>
      <c r="Q8" s="138">
        <f t="shared" si="0"/>
        <v>184</v>
      </c>
      <c r="S8" s="164"/>
      <c r="T8" s="164"/>
    </row>
    <row r="9" spans="1:20" x14ac:dyDescent="0.25">
      <c r="A9" s="175"/>
      <c r="K9" s="136" t="s">
        <v>88</v>
      </c>
      <c r="L9" s="138">
        <v>17946</v>
      </c>
      <c r="M9" s="140">
        <v>197</v>
      </c>
      <c r="N9" s="138">
        <v>19271</v>
      </c>
      <c r="O9" s="140">
        <v>207</v>
      </c>
      <c r="P9" s="138">
        <f t="shared" si="0"/>
        <v>1325</v>
      </c>
      <c r="Q9" s="138">
        <f t="shared" si="0"/>
        <v>10</v>
      </c>
      <c r="S9" s="164"/>
      <c r="T9" s="164"/>
    </row>
    <row r="10" spans="1:20" x14ac:dyDescent="0.25">
      <c r="A10" s="175"/>
      <c r="K10" s="136" t="s">
        <v>89</v>
      </c>
      <c r="L10" s="138">
        <v>8871</v>
      </c>
      <c r="M10" s="140">
        <v>257</v>
      </c>
      <c r="N10" s="138">
        <v>9349</v>
      </c>
      <c r="O10" s="140">
        <v>268</v>
      </c>
      <c r="P10" s="138">
        <f t="shared" si="0"/>
        <v>478</v>
      </c>
      <c r="Q10" s="138">
        <f t="shared" si="0"/>
        <v>11</v>
      </c>
      <c r="S10" s="164"/>
      <c r="T10" s="164"/>
    </row>
    <row r="11" spans="1:20" x14ac:dyDescent="0.25">
      <c r="A11" s="175"/>
      <c r="K11" s="136" t="s">
        <v>90</v>
      </c>
      <c r="L11" s="138">
        <v>133687</v>
      </c>
      <c r="M11" s="140">
        <v>2079</v>
      </c>
      <c r="N11" s="138">
        <v>147687</v>
      </c>
      <c r="O11" s="140">
        <v>2204</v>
      </c>
      <c r="P11" s="138">
        <f t="shared" si="0"/>
        <v>14000</v>
      </c>
      <c r="Q11" s="138">
        <f>O11-M11</f>
        <v>125</v>
      </c>
      <c r="S11" s="164"/>
      <c r="T11" s="164"/>
    </row>
    <row r="12" spans="1:20" x14ac:dyDescent="0.25">
      <c r="A12" s="175"/>
      <c r="K12" s="136" t="s">
        <v>91</v>
      </c>
      <c r="L12" s="138">
        <v>37208</v>
      </c>
      <c r="M12" s="140">
        <v>877</v>
      </c>
      <c r="N12" s="138">
        <v>39698</v>
      </c>
      <c r="O12" s="140">
        <v>591</v>
      </c>
      <c r="P12" s="138">
        <f t="shared" si="0"/>
        <v>2490</v>
      </c>
      <c r="Q12" s="138">
        <f t="shared" si="0"/>
        <v>-286</v>
      </c>
      <c r="S12" s="164"/>
      <c r="T12" s="164"/>
    </row>
    <row r="13" spans="1:20" x14ac:dyDescent="0.25">
      <c r="A13" s="175"/>
      <c r="K13" s="136" t="s">
        <v>92</v>
      </c>
      <c r="L13" s="138">
        <v>97561</v>
      </c>
      <c r="M13" s="140">
        <v>2170</v>
      </c>
      <c r="N13" s="138">
        <v>105938</v>
      </c>
      <c r="O13" s="140">
        <v>2270</v>
      </c>
      <c r="P13" s="138">
        <f t="shared" si="0"/>
        <v>8377</v>
      </c>
      <c r="Q13" s="138">
        <f t="shared" si="0"/>
        <v>100</v>
      </c>
      <c r="S13" s="164"/>
      <c r="T13" s="164"/>
    </row>
    <row r="14" spans="1:20" x14ac:dyDescent="0.25">
      <c r="A14" s="175"/>
      <c r="K14" s="136" t="s">
        <v>93</v>
      </c>
      <c r="L14" s="138">
        <v>48620</v>
      </c>
      <c r="M14" s="140">
        <v>866</v>
      </c>
      <c r="N14" s="138">
        <v>52723</v>
      </c>
      <c r="O14" s="140">
        <v>908</v>
      </c>
      <c r="P14" s="138">
        <f t="shared" si="0"/>
        <v>4103</v>
      </c>
      <c r="Q14" s="138">
        <f t="shared" si="0"/>
        <v>42</v>
      </c>
      <c r="S14" s="164"/>
      <c r="T14" s="164"/>
    </row>
    <row r="15" spans="1:20" x14ac:dyDescent="0.25">
      <c r="A15" s="175"/>
      <c r="K15" s="136" t="s">
        <v>94</v>
      </c>
      <c r="L15" s="138">
        <v>20809</v>
      </c>
      <c r="M15" s="140">
        <v>499</v>
      </c>
      <c r="N15" s="138">
        <v>22144</v>
      </c>
      <c r="O15" s="140">
        <v>513</v>
      </c>
      <c r="P15" s="138">
        <f t="shared" si="0"/>
        <v>1335</v>
      </c>
      <c r="Q15" s="138">
        <f t="shared" si="0"/>
        <v>14</v>
      </c>
      <c r="S15" s="164"/>
      <c r="T15" s="164"/>
    </row>
    <row r="16" spans="1:20" x14ac:dyDescent="0.25">
      <c r="A16" s="175"/>
      <c r="K16" s="136" t="s">
        <v>95</v>
      </c>
      <c r="L16" s="138">
        <v>30953</v>
      </c>
      <c r="M16" s="140">
        <v>1118</v>
      </c>
      <c r="N16" s="138">
        <v>33262</v>
      </c>
      <c r="O16" s="140">
        <v>1150</v>
      </c>
      <c r="P16" s="138">
        <f t="shared" si="0"/>
        <v>2309</v>
      </c>
      <c r="Q16" s="138">
        <f t="shared" si="0"/>
        <v>32</v>
      </c>
      <c r="S16" s="164"/>
      <c r="T16" s="164"/>
    </row>
    <row r="17" spans="1:20" x14ac:dyDescent="0.25">
      <c r="A17" s="175"/>
      <c r="K17" s="136" t="s">
        <v>96</v>
      </c>
      <c r="L17" s="138">
        <v>62715</v>
      </c>
      <c r="M17" s="140">
        <v>1416</v>
      </c>
      <c r="N17" s="138">
        <v>67889</v>
      </c>
      <c r="O17" s="140">
        <v>1496</v>
      </c>
      <c r="P17" s="138">
        <f t="shared" si="0"/>
        <v>5174</v>
      </c>
      <c r="Q17" s="138">
        <f t="shared" si="0"/>
        <v>80</v>
      </c>
      <c r="S17" s="164"/>
      <c r="T17" s="164"/>
    </row>
    <row r="18" spans="1:20" x14ac:dyDescent="0.25">
      <c r="A18" s="175"/>
      <c r="K18" s="142" t="s">
        <v>97</v>
      </c>
      <c r="L18" s="143">
        <v>22512</v>
      </c>
      <c r="M18" s="145">
        <v>755</v>
      </c>
      <c r="N18" s="143">
        <v>24200</v>
      </c>
      <c r="O18" s="145">
        <v>774</v>
      </c>
      <c r="P18" s="138">
        <f>N18-L18</f>
        <v>1688</v>
      </c>
      <c r="Q18" s="138">
        <f t="shared" si="0"/>
        <v>19</v>
      </c>
      <c r="S18" s="164"/>
      <c r="T18" s="164"/>
    </row>
    <row r="19" spans="1:20" x14ac:dyDescent="0.25">
      <c r="A19" s="175"/>
      <c r="K19" s="136" t="s">
        <v>98</v>
      </c>
      <c r="L19" s="138">
        <v>4470</v>
      </c>
      <c r="M19" s="140">
        <v>178</v>
      </c>
      <c r="N19" s="138">
        <v>4726</v>
      </c>
      <c r="O19" s="140">
        <v>181</v>
      </c>
      <c r="P19" s="138">
        <f t="shared" si="0"/>
        <v>256</v>
      </c>
      <c r="Q19" s="138">
        <f t="shared" si="0"/>
        <v>3</v>
      </c>
      <c r="S19" s="164"/>
      <c r="T19" s="164"/>
    </row>
    <row r="20" spans="1:20" x14ac:dyDescent="0.25">
      <c r="A20" s="175"/>
      <c r="K20" s="136" t="s">
        <v>99</v>
      </c>
      <c r="L20" s="138">
        <v>37168</v>
      </c>
      <c r="M20" s="140">
        <v>561</v>
      </c>
      <c r="N20" s="138">
        <v>40293</v>
      </c>
      <c r="O20" s="140">
        <v>924</v>
      </c>
      <c r="P20" s="138">
        <f t="shared" si="0"/>
        <v>3125</v>
      </c>
      <c r="Q20" s="138">
        <f t="shared" si="0"/>
        <v>363</v>
      </c>
      <c r="S20" s="164"/>
      <c r="T20" s="164"/>
    </row>
    <row r="21" spans="1:20" x14ac:dyDescent="0.25">
      <c r="A21" s="175"/>
      <c r="K21" s="136" t="s">
        <v>100</v>
      </c>
      <c r="L21" s="138">
        <v>54271</v>
      </c>
      <c r="M21" s="140">
        <v>2900</v>
      </c>
      <c r="N21" s="138">
        <v>58914</v>
      </c>
      <c r="O21" s="140">
        <v>2948</v>
      </c>
      <c r="P21" s="138">
        <f t="shared" si="0"/>
        <v>4643</v>
      </c>
      <c r="Q21" s="138">
        <f t="shared" si="0"/>
        <v>48</v>
      </c>
      <c r="S21" s="164"/>
      <c r="T21" s="164"/>
    </row>
    <row r="22" spans="1:20" x14ac:dyDescent="0.25">
      <c r="A22" s="175"/>
      <c r="K22" s="136" t="s">
        <v>101</v>
      </c>
      <c r="L22" s="138">
        <v>8894</v>
      </c>
      <c r="M22" s="140">
        <v>378</v>
      </c>
      <c r="N22" s="138">
        <v>9456</v>
      </c>
      <c r="O22" s="140">
        <v>388</v>
      </c>
      <c r="P22" s="138">
        <f t="shared" si="0"/>
        <v>562</v>
      </c>
      <c r="Q22" s="138">
        <f t="shared" si="0"/>
        <v>10</v>
      </c>
      <c r="S22" s="164"/>
      <c r="T22" s="164"/>
    </row>
    <row r="23" spans="1:20" x14ac:dyDescent="0.25">
      <c r="A23" s="175"/>
      <c r="K23" s="136" t="s">
        <v>102</v>
      </c>
      <c r="L23" s="138">
        <v>27386</v>
      </c>
      <c r="M23" s="140">
        <v>552</v>
      </c>
      <c r="N23" s="138">
        <v>29476</v>
      </c>
      <c r="O23" s="140">
        <v>573</v>
      </c>
      <c r="P23" s="138">
        <f t="shared" si="0"/>
        <v>2090</v>
      </c>
      <c r="Q23" s="138">
        <f t="shared" si="0"/>
        <v>21</v>
      </c>
      <c r="S23" s="164"/>
      <c r="T23" s="164"/>
    </row>
    <row r="24" spans="1:20" x14ac:dyDescent="0.25">
      <c r="A24" s="175"/>
      <c r="K24" s="136" t="s">
        <v>103</v>
      </c>
      <c r="L24" s="138">
        <v>59824</v>
      </c>
      <c r="M24" s="140">
        <v>1487</v>
      </c>
      <c r="N24" s="138">
        <v>64464</v>
      </c>
      <c r="O24" s="140">
        <v>1542</v>
      </c>
      <c r="P24" s="138">
        <f t="shared" si="0"/>
        <v>4640</v>
      </c>
      <c r="Q24" s="138">
        <f>O24-M24</f>
        <v>55</v>
      </c>
      <c r="S24" s="164"/>
      <c r="T24" s="164"/>
    </row>
    <row r="25" spans="1:20" x14ac:dyDescent="0.25">
      <c r="A25" s="175"/>
      <c r="K25" s="147" t="s">
        <v>104</v>
      </c>
      <c r="L25" s="149">
        <v>39690</v>
      </c>
      <c r="M25" s="151">
        <v>974</v>
      </c>
      <c r="N25" s="149">
        <v>41831</v>
      </c>
      <c r="O25" s="151">
        <v>1001</v>
      </c>
      <c r="P25" s="149">
        <f t="shared" si="0"/>
        <v>2141</v>
      </c>
      <c r="Q25" s="149">
        <f t="shared" si="0"/>
        <v>27</v>
      </c>
      <c r="S25" s="164"/>
      <c r="T25" s="164"/>
    </row>
    <row r="26" spans="1:20" x14ac:dyDescent="0.25">
      <c r="A26" s="175"/>
      <c r="K26" s="171" t="s">
        <v>105</v>
      </c>
      <c r="L26" s="154">
        <v>935838</v>
      </c>
      <c r="M26" s="157">
        <v>21650</v>
      </c>
      <c r="N26" s="154">
        <v>1016083</v>
      </c>
      <c r="O26" s="157">
        <v>22594</v>
      </c>
      <c r="P26" s="154">
        <f>N26-L26</f>
        <v>80245</v>
      </c>
      <c r="Q26" s="154">
        <f>O26-M26</f>
        <v>944</v>
      </c>
      <c r="S26" s="164"/>
      <c r="T26" s="164"/>
    </row>
    <row r="27" spans="1:20" x14ac:dyDescent="0.25">
      <c r="A27" s="175"/>
      <c r="D27" s="103"/>
      <c r="E27" s="103"/>
      <c r="F27" s="103"/>
      <c r="G27" s="103"/>
      <c r="H27" s="103"/>
      <c r="I27" s="103"/>
    </row>
    <row r="28" spans="1:20" x14ac:dyDescent="0.25">
      <c r="A28" s="175"/>
      <c r="C28" s="172" t="s">
        <v>113</v>
      </c>
    </row>
    <row r="29" spans="1:20" x14ac:dyDescent="0.25">
      <c r="A29" s="175"/>
      <c r="N29" s="177" t="s">
        <v>127</v>
      </c>
    </row>
    <row r="30" spans="1:20" ht="23.25" thickBot="1" x14ac:dyDescent="0.3">
      <c r="C30" s="12" t="s">
        <v>80</v>
      </c>
      <c r="D30" s="12" t="s">
        <v>83</v>
      </c>
      <c r="E30" s="12" t="s">
        <v>114</v>
      </c>
      <c r="F30" s="12" t="s">
        <v>115</v>
      </c>
      <c r="H30" s="12" t="s">
        <v>80</v>
      </c>
      <c r="I30" s="12" t="s">
        <v>115</v>
      </c>
      <c r="K30" s="12" t="s">
        <v>80</v>
      </c>
      <c r="L30" s="12" t="s">
        <v>83</v>
      </c>
    </row>
    <row r="31" spans="1:20" x14ac:dyDescent="0.25">
      <c r="C31" s="136" t="s">
        <v>84</v>
      </c>
      <c r="D31" s="140">
        <v>1792</v>
      </c>
      <c r="E31" s="140">
        <v>4256350</v>
      </c>
      <c r="F31" s="139">
        <f>D31/E31*10000</f>
        <v>4.2101800838746817</v>
      </c>
      <c r="H31" s="136" t="s">
        <v>86</v>
      </c>
      <c r="I31" s="139">
        <v>0.84149037884957001</v>
      </c>
      <c r="K31" s="136" t="s">
        <v>85</v>
      </c>
      <c r="L31" s="140">
        <v>26</v>
      </c>
    </row>
    <row r="32" spans="1:20" x14ac:dyDescent="0.25">
      <c r="C32" s="136" t="s">
        <v>85</v>
      </c>
      <c r="D32" s="140">
        <v>26</v>
      </c>
      <c r="E32" s="140">
        <v>123360</v>
      </c>
      <c r="F32" s="139">
        <f t="shared" ref="F32:F52" si="1">D32/E32*10000</f>
        <v>2.1076523994811933</v>
      </c>
      <c r="H32" s="136" t="s">
        <v>99</v>
      </c>
      <c r="I32" s="139">
        <v>1.6428360613183226</v>
      </c>
      <c r="K32" s="136" t="s">
        <v>86</v>
      </c>
      <c r="L32" s="140">
        <v>127</v>
      </c>
    </row>
    <row r="33" spans="3:12" x14ac:dyDescent="0.25">
      <c r="C33" s="136" t="s">
        <v>86</v>
      </c>
      <c r="D33" s="140">
        <v>127</v>
      </c>
      <c r="E33" s="140">
        <v>1509227</v>
      </c>
      <c r="F33" s="139">
        <f t="shared" si="1"/>
        <v>0.84149037884957001</v>
      </c>
      <c r="H33" s="136" t="s">
        <v>85</v>
      </c>
      <c r="I33" s="139">
        <v>2.1076523994811933</v>
      </c>
      <c r="K33" s="136" t="s">
        <v>98</v>
      </c>
      <c r="L33" s="140">
        <v>181</v>
      </c>
    </row>
    <row r="34" spans="3:12" ht="15" customHeight="1" x14ac:dyDescent="0.25">
      <c r="C34" s="136" t="s">
        <v>87</v>
      </c>
      <c r="D34" s="140">
        <v>2711</v>
      </c>
      <c r="E34" s="140">
        <v>9943004</v>
      </c>
      <c r="F34" s="139">
        <f t="shared" si="1"/>
        <v>2.7265401884581357</v>
      </c>
      <c r="H34" s="136" t="s">
        <v>93</v>
      </c>
      <c r="I34" s="139">
        <v>2.4787132311692184</v>
      </c>
      <c r="K34" s="136" t="s">
        <v>88</v>
      </c>
      <c r="L34" s="140">
        <v>207</v>
      </c>
    </row>
    <row r="35" spans="3:12" x14ac:dyDescent="0.25">
      <c r="C35" s="136" t="s">
        <v>88</v>
      </c>
      <c r="D35" s="140">
        <v>207</v>
      </c>
      <c r="E35" s="140">
        <v>532616</v>
      </c>
      <c r="F35" s="139">
        <f t="shared" si="1"/>
        <v>3.8864773119846192</v>
      </c>
      <c r="H35" s="136" t="s">
        <v>96</v>
      </c>
      <c r="I35" s="139">
        <v>2.6177268402042246</v>
      </c>
      <c r="K35" s="136" t="s">
        <v>89</v>
      </c>
      <c r="L35" s="140">
        <v>268</v>
      </c>
    </row>
    <row r="36" spans="3:12" x14ac:dyDescent="0.25">
      <c r="C36" s="136" t="s">
        <v>89</v>
      </c>
      <c r="D36" s="140">
        <v>268</v>
      </c>
      <c r="E36" s="140">
        <v>540958</v>
      </c>
      <c r="F36" s="139">
        <f t="shared" si="1"/>
        <v>4.9541738915035909</v>
      </c>
      <c r="H36" s="136" t="s">
        <v>87</v>
      </c>
      <c r="I36" s="139">
        <v>2.7265401884581357</v>
      </c>
      <c r="K36" s="136" t="s">
        <v>101</v>
      </c>
      <c r="L36" s="140">
        <v>388</v>
      </c>
    </row>
    <row r="37" spans="3:12" x14ac:dyDescent="0.25">
      <c r="C37" s="136" t="s">
        <v>90</v>
      </c>
      <c r="D37" s="140">
        <v>2204</v>
      </c>
      <c r="E37" s="140">
        <v>4847745</v>
      </c>
      <c r="F37" s="139">
        <f t="shared" si="1"/>
        <v>4.5464437589023357</v>
      </c>
      <c r="H37" s="136" t="s">
        <v>102</v>
      </c>
      <c r="I37" s="139">
        <v>3.0881929705613826</v>
      </c>
      <c r="K37" s="136" t="s">
        <v>94</v>
      </c>
      <c r="L37" s="140">
        <v>513</v>
      </c>
    </row>
    <row r="38" spans="3:12" x14ac:dyDescent="0.25">
      <c r="C38" s="136" t="s">
        <v>91</v>
      </c>
      <c r="D38" s="140">
        <v>591</v>
      </c>
      <c r="E38" s="140">
        <v>1194647</v>
      </c>
      <c r="F38" s="139">
        <f t="shared" si="1"/>
        <v>4.9470680460420526</v>
      </c>
      <c r="H38" s="136" t="s">
        <v>103</v>
      </c>
      <c r="I38" s="139">
        <v>3.1903476878979271</v>
      </c>
      <c r="K38" s="136" t="s">
        <v>102</v>
      </c>
      <c r="L38" s="140">
        <v>573</v>
      </c>
    </row>
    <row r="39" spans="3:12" x14ac:dyDescent="0.25">
      <c r="C39" s="136" t="s">
        <v>92</v>
      </c>
      <c r="D39" s="140">
        <v>2270</v>
      </c>
      <c r="E39" s="140">
        <v>4425366</v>
      </c>
      <c r="F39" s="139">
        <f t="shared" si="1"/>
        <v>5.1295192307257746</v>
      </c>
      <c r="H39" s="171" t="s">
        <v>105</v>
      </c>
      <c r="I39" s="155">
        <v>3.8275366921500922</v>
      </c>
      <c r="K39" s="136" t="s">
        <v>91</v>
      </c>
      <c r="L39" s="140">
        <v>591</v>
      </c>
    </row>
    <row r="40" spans="3:12" x14ac:dyDescent="0.25">
      <c r="C40" s="136" t="s">
        <v>93</v>
      </c>
      <c r="D40" s="140">
        <v>908</v>
      </c>
      <c r="E40" s="140">
        <v>3663191</v>
      </c>
      <c r="F40" s="139">
        <f t="shared" si="1"/>
        <v>2.4787132311692184</v>
      </c>
      <c r="H40" s="136" t="s">
        <v>88</v>
      </c>
      <c r="I40" s="139">
        <v>3.8864773119846192</v>
      </c>
      <c r="K40" s="136" t="s">
        <v>97</v>
      </c>
      <c r="L40" s="140">
        <v>774</v>
      </c>
    </row>
    <row r="41" spans="3:12" x14ac:dyDescent="0.25">
      <c r="C41" s="136" t="s">
        <v>94</v>
      </c>
      <c r="D41" s="140">
        <v>513</v>
      </c>
      <c r="E41" s="140">
        <v>858812</v>
      </c>
      <c r="F41" s="139">
        <f t="shared" si="1"/>
        <v>5.9733678616507451</v>
      </c>
      <c r="H41" s="136" t="s">
        <v>84</v>
      </c>
      <c r="I41" s="139">
        <v>4.2101800838746817</v>
      </c>
      <c r="K41" s="136" t="s">
        <v>93</v>
      </c>
      <c r="L41" s="140">
        <v>908</v>
      </c>
    </row>
    <row r="42" spans="3:12" x14ac:dyDescent="0.25">
      <c r="C42" s="136" t="s">
        <v>95</v>
      </c>
      <c r="D42" s="140">
        <v>1150</v>
      </c>
      <c r="E42" s="140">
        <v>1487150</v>
      </c>
      <c r="F42" s="139">
        <f t="shared" si="1"/>
        <v>7.7329119456678885</v>
      </c>
      <c r="H42" s="136" t="s">
        <v>90</v>
      </c>
      <c r="I42" s="139">
        <v>4.5464437589023357</v>
      </c>
      <c r="K42" s="136" t="s">
        <v>99</v>
      </c>
      <c r="L42" s="140">
        <v>924</v>
      </c>
    </row>
    <row r="43" spans="3:12" x14ac:dyDescent="0.25">
      <c r="C43" s="136" t="s">
        <v>96</v>
      </c>
      <c r="D43" s="140">
        <v>1496</v>
      </c>
      <c r="E43" s="140">
        <v>5714882</v>
      </c>
      <c r="F43" s="139">
        <f t="shared" si="1"/>
        <v>2.6177268402042246</v>
      </c>
      <c r="H43" s="136" t="s">
        <v>91</v>
      </c>
      <c r="I43" s="139">
        <v>4.9470680460420526</v>
      </c>
      <c r="K43" s="136" t="s">
        <v>104</v>
      </c>
      <c r="L43" s="140">
        <v>1001</v>
      </c>
    </row>
    <row r="44" spans="3:12" x14ac:dyDescent="0.25">
      <c r="C44" s="142" t="s">
        <v>97</v>
      </c>
      <c r="D44" s="145">
        <v>774</v>
      </c>
      <c r="E44" s="140">
        <v>1275950</v>
      </c>
      <c r="F44" s="144">
        <f t="shared" si="1"/>
        <v>6.0660684196089187</v>
      </c>
      <c r="H44" s="136" t="s">
        <v>89</v>
      </c>
      <c r="I44" s="139">
        <v>4.9541738915035909</v>
      </c>
      <c r="K44" s="136" t="s">
        <v>95</v>
      </c>
      <c r="L44" s="140">
        <v>1150</v>
      </c>
    </row>
    <row r="45" spans="3:12" x14ac:dyDescent="0.25">
      <c r="C45" s="136" t="s">
        <v>98</v>
      </c>
      <c r="D45" s="140">
        <v>181</v>
      </c>
      <c r="E45" s="140">
        <v>292150</v>
      </c>
      <c r="F45" s="139">
        <f t="shared" si="1"/>
        <v>6.1954475440698271</v>
      </c>
      <c r="H45" s="136" t="s">
        <v>92</v>
      </c>
      <c r="I45" s="139">
        <v>5.1295192307257746</v>
      </c>
      <c r="K45" s="136" t="s">
        <v>96</v>
      </c>
      <c r="L45" s="140">
        <v>1496</v>
      </c>
    </row>
    <row r="46" spans="3:12" x14ac:dyDescent="0.25">
      <c r="C46" s="136" t="s">
        <v>99</v>
      </c>
      <c r="D46" s="140">
        <v>924</v>
      </c>
      <c r="E46" s="140">
        <v>5624420</v>
      </c>
      <c r="F46" s="139">
        <f t="shared" si="1"/>
        <v>1.6428360613183226</v>
      </c>
      <c r="H46" s="136" t="s">
        <v>94</v>
      </c>
      <c r="I46" s="139">
        <v>5.9733678616507451</v>
      </c>
      <c r="K46" s="136" t="s">
        <v>103</v>
      </c>
      <c r="L46" s="140">
        <v>1542</v>
      </c>
    </row>
    <row r="47" spans="3:12" x14ac:dyDescent="0.25">
      <c r="C47" s="136" t="s">
        <v>100</v>
      </c>
      <c r="D47" s="140">
        <v>2948</v>
      </c>
      <c r="E47" s="140">
        <v>3922941</v>
      </c>
      <c r="F47" s="139">
        <f t="shared" si="1"/>
        <v>7.5147701686056454</v>
      </c>
      <c r="H47" s="136" t="s">
        <v>97</v>
      </c>
      <c r="I47" s="139">
        <v>6.0660684196089187</v>
      </c>
      <c r="K47" s="136" t="s">
        <v>84</v>
      </c>
      <c r="L47" s="140">
        <v>1792</v>
      </c>
    </row>
    <row r="48" spans="3:12" x14ac:dyDescent="0.25">
      <c r="C48" s="136" t="s">
        <v>101</v>
      </c>
      <c r="D48" s="140">
        <v>388</v>
      </c>
      <c r="E48" s="140">
        <v>541168</v>
      </c>
      <c r="F48" s="139">
        <f t="shared" si="1"/>
        <v>7.1696774384294706</v>
      </c>
      <c r="H48" s="136" t="s">
        <v>98</v>
      </c>
      <c r="I48" s="139">
        <v>6.1954475440698271</v>
      </c>
      <c r="K48" s="136" t="s">
        <v>90</v>
      </c>
      <c r="L48" s="140">
        <v>2204</v>
      </c>
    </row>
    <row r="49" spans="3:14" x14ac:dyDescent="0.25">
      <c r="C49" s="136" t="s">
        <v>102</v>
      </c>
      <c r="D49" s="140">
        <v>573</v>
      </c>
      <c r="E49" s="140">
        <v>1855454</v>
      </c>
      <c r="F49" s="139">
        <f t="shared" si="1"/>
        <v>3.0881929705613826</v>
      </c>
      <c r="H49" s="136" t="s">
        <v>104</v>
      </c>
      <c r="I49" s="139">
        <v>6.3058573918696643</v>
      </c>
      <c r="K49" s="136" t="s">
        <v>92</v>
      </c>
      <c r="L49" s="140">
        <v>2270</v>
      </c>
    </row>
    <row r="50" spans="3:14" x14ac:dyDescent="0.25">
      <c r="C50" s="136" t="s">
        <v>103</v>
      </c>
      <c r="D50" s="140">
        <v>1542</v>
      </c>
      <c r="E50" s="140">
        <v>4833329</v>
      </c>
      <c r="F50" s="139">
        <f t="shared" si="1"/>
        <v>3.1903476878979271</v>
      </c>
      <c r="H50" s="136" t="s">
        <v>101</v>
      </c>
      <c r="I50" s="139">
        <v>7.1696774384294706</v>
      </c>
      <c r="K50" s="136" t="s">
        <v>87</v>
      </c>
      <c r="L50" s="140">
        <v>2711</v>
      </c>
    </row>
    <row r="51" spans="3:14" x14ac:dyDescent="0.25">
      <c r="C51" s="147" t="s">
        <v>104</v>
      </c>
      <c r="D51" s="151">
        <v>1001</v>
      </c>
      <c r="E51" s="151">
        <v>1587413</v>
      </c>
      <c r="F51" s="150">
        <f t="shared" si="1"/>
        <v>6.3058573918696643</v>
      </c>
      <c r="H51" s="136" t="s">
        <v>100</v>
      </c>
      <c r="I51" s="139">
        <v>7.5147701686056454</v>
      </c>
      <c r="K51" s="136" t="s">
        <v>100</v>
      </c>
      <c r="L51" s="140">
        <v>2948</v>
      </c>
    </row>
    <row r="52" spans="3:14" x14ac:dyDescent="0.25">
      <c r="C52" s="171" t="s">
        <v>105</v>
      </c>
      <c r="D52" s="157">
        <v>22594</v>
      </c>
      <c r="E52" s="157">
        <v>59030133</v>
      </c>
      <c r="F52" s="155">
        <f t="shared" si="1"/>
        <v>3.8275366921500922</v>
      </c>
      <c r="H52" s="136" t="s">
        <v>95</v>
      </c>
      <c r="I52" s="139">
        <v>7.7329119456678885</v>
      </c>
      <c r="K52" s="171" t="s">
        <v>105</v>
      </c>
      <c r="L52" s="157">
        <v>22594</v>
      </c>
    </row>
    <row r="54" spans="3:14" x14ac:dyDescent="0.25">
      <c r="C54" s="174" t="s">
        <v>117</v>
      </c>
    </row>
    <row r="55" spans="3:14" x14ac:dyDescent="0.25">
      <c r="C55" t="s">
        <v>118</v>
      </c>
    </row>
    <row r="56" spans="3:14" ht="23.25" thickBot="1" x14ac:dyDescent="0.3">
      <c r="C56" s="12" t="s">
        <v>80</v>
      </c>
      <c r="D56" s="12" t="s">
        <v>119</v>
      </c>
      <c r="E56" s="12" t="s">
        <v>114</v>
      </c>
      <c r="F56" s="12" t="s">
        <v>120</v>
      </c>
      <c r="H56" s="12" t="s">
        <v>80</v>
      </c>
      <c r="I56" s="12" t="s">
        <v>119</v>
      </c>
      <c r="K56" s="12" t="s">
        <v>80</v>
      </c>
      <c r="L56" s="12" t="s">
        <v>120</v>
      </c>
      <c r="N56" s="118"/>
    </row>
    <row r="57" spans="3:14" x14ac:dyDescent="0.25">
      <c r="C57" s="136" t="s">
        <v>84</v>
      </c>
      <c r="D57" s="141">
        <v>1883.6</v>
      </c>
      <c r="E57" s="140">
        <v>4256350</v>
      </c>
      <c r="F57" s="139">
        <f>D57/E57*10000</f>
        <v>4.4253879497691688</v>
      </c>
      <c r="H57" s="136" t="s">
        <v>85</v>
      </c>
      <c r="I57" s="139">
        <v>27.9</v>
      </c>
      <c r="K57" s="136" t="s">
        <v>86</v>
      </c>
      <c r="L57" s="139">
        <v>0.80703565467620175</v>
      </c>
    </row>
    <row r="58" spans="3:14" x14ac:dyDescent="0.25">
      <c r="C58" s="136" t="s">
        <v>85</v>
      </c>
      <c r="D58" s="141">
        <v>27.9</v>
      </c>
      <c r="E58" s="140">
        <v>123360</v>
      </c>
      <c r="F58" s="139">
        <f>D58/E58*10000</f>
        <v>2.2616731517509727</v>
      </c>
      <c r="H58" s="136" t="s">
        <v>86</v>
      </c>
      <c r="I58" s="139">
        <v>121.8</v>
      </c>
      <c r="K58" s="136" t="s">
        <v>99</v>
      </c>
      <c r="L58" s="139">
        <v>1.6929745644884273</v>
      </c>
    </row>
    <row r="59" spans="3:14" x14ac:dyDescent="0.25">
      <c r="C59" s="136" t="s">
        <v>86</v>
      </c>
      <c r="D59" s="141">
        <v>121.8</v>
      </c>
      <c r="E59" s="140">
        <v>1509227</v>
      </c>
      <c r="F59" s="139">
        <f t="shared" ref="F59:F78" si="2">D59/E59*10000</f>
        <v>0.80703565467620175</v>
      </c>
      <c r="H59" s="136" t="s">
        <v>110</v>
      </c>
      <c r="I59" s="139">
        <v>200.9</v>
      </c>
      <c r="K59" s="136" t="s">
        <v>85</v>
      </c>
      <c r="L59" s="139">
        <v>2.2616731517509727</v>
      </c>
    </row>
    <row r="60" spans="3:14" x14ac:dyDescent="0.25">
      <c r="C60" s="136" t="s">
        <v>87</v>
      </c>
      <c r="D60" s="141">
        <v>2545.5</v>
      </c>
      <c r="E60" s="140">
        <v>9943004</v>
      </c>
      <c r="F60" s="139">
        <f t="shared" si="2"/>
        <v>2.5600914974991462</v>
      </c>
      <c r="H60" s="136" t="s">
        <v>98</v>
      </c>
      <c r="I60" s="139">
        <v>221.3</v>
      </c>
      <c r="K60" s="136" t="s">
        <v>87</v>
      </c>
      <c r="L60" s="139">
        <v>2.5600914974991462</v>
      </c>
    </row>
    <row r="61" spans="3:14" x14ac:dyDescent="0.25">
      <c r="C61" s="136" t="s">
        <v>110</v>
      </c>
      <c r="D61" s="141">
        <v>200.9</v>
      </c>
      <c r="E61" s="140">
        <v>532616</v>
      </c>
      <c r="F61" s="139">
        <f t="shared" si="2"/>
        <v>3.7719482704237199</v>
      </c>
      <c r="H61" s="136" t="s">
        <v>111</v>
      </c>
      <c r="I61" s="139">
        <v>271.3</v>
      </c>
      <c r="K61" s="136" t="s">
        <v>93</v>
      </c>
      <c r="L61" s="139">
        <v>2.6067436833078044</v>
      </c>
    </row>
    <row r="62" spans="3:14" x14ac:dyDescent="0.25">
      <c r="C62" s="136" t="s">
        <v>111</v>
      </c>
      <c r="D62" s="141">
        <v>271.3</v>
      </c>
      <c r="E62" s="140">
        <v>540958</v>
      </c>
      <c r="F62" s="139">
        <f t="shared" si="2"/>
        <v>5.0151767789735997</v>
      </c>
      <c r="H62" s="136" t="s">
        <v>101</v>
      </c>
      <c r="I62" s="139">
        <v>476.7</v>
      </c>
      <c r="K62" s="136" t="s">
        <v>96</v>
      </c>
      <c r="L62" s="139">
        <v>3.0376830177770948</v>
      </c>
    </row>
    <row r="63" spans="3:14" x14ac:dyDescent="0.25">
      <c r="C63" s="136" t="s">
        <v>90</v>
      </c>
      <c r="D63" s="141">
        <v>2258</v>
      </c>
      <c r="E63" s="140">
        <v>4847745</v>
      </c>
      <c r="F63" s="139">
        <f t="shared" si="2"/>
        <v>4.6578357566249871</v>
      </c>
      <c r="H63" s="136" t="s">
        <v>94</v>
      </c>
      <c r="I63" s="139">
        <v>551.1</v>
      </c>
      <c r="K63" s="136" t="s">
        <v>102</v>
      </c>
      <c r="L63" s="139">
        <v>3.5613925217224462</v>
      </c>
    </row>
    <row r="64" spans="3:14" x14ac:dyDescent="0.25">
      <c r="C64" s="136" t="s">
        <v>91</v>
      </c>
      <c r="D64" s="141">
        <v>609.29999999999995</v>
      </c>
      <c r="E64" s="140">
        <v>1194647</v>
      </c>
      <c r="F64" s="139">
        <f t="shared" si="2"/>
        <v>5.1002513713255881</v>
      </c>
      <c r="H64" s="136" t="s">
        <v>91</v>
      </c>
      <c r="I64" s="139">
        <v>609.29999999999995</v>
      </c>
      <c r="K64" s="136" t="s">
        <v>110</v>
      </c>
      <c r="L64" s="139">
        <v>3.7719482704237199</v>
      </c>
    </row>
    <row r="65" spans="3:14" x14ac:dyDescent="0.25">
      <c r="C65" s="136" t="s">
        <v>92</v>
      </c>
      <c r="D65" s="141">
        <v>2394.4</v>
      </c>
      <c r="E65" s="140">
        <v>4425366</v>
      </c>
      <c r="F65" s="139">
        <f>D65/E65*10000</f>
        <v>5.4106259233699543</v>
      </c>
      <c r="H65" s="136" t="s">
        <v>102</v>
      </c>
      <c r="I65" s="139">
        <v>660.8</v>
      </c>
      <c r="K65" s="136" t="s">
        <v>103</v>
      </c>
      <c r="L65" s="139">
        <v>3.9345552516702256</v>
      </c>
    </row>
    <row r="66" spans="3:14" x14ac:dyDescent="0.25">
      <c r="C66" s="136" t="s">
        <v>93</v>
      </c>
      <c r="D66" s="141">
        <v>954.9</v>
      </c>
      <c r="E66" s="140">
        <v>3663191</v>
      </c>
      <c r="F66" s="139">
        <f t="shared" si="2"/>
        <v>2.6067436833078044</v>
      </c>
      <c r="H66" s="136" t="s">
        <v>97</v>
      </c>
      <c r="I66" s="139">
        <v>909.9</v>
      </c>
      <c r="K66" s="171" t="s">
        <v>105</v>
      </c>
      <c r="L66" s="155">
        <v>4.2417319303685117</v>
      </c>
    </row>
    <row r="67" spans="3:14" x14ac:dyDescent="0.25">
      <c r="C67" s="136" t="s">
        <v>94</v>
      </c>
      <c r="D67" s="141">
        <v>551.1</v>
      </c>
      <c r="E67" s="140">
        <v>858812</v>
      </c>
      <c r="F67" s="139">
        <f t="shared" si="2"/>
        <v>6.4170039542996609</v>
      </c>
      <c r="H67" s="136" t="s">
        <v>99</v>
      </c>
      <c r="I67" s="139">
        <v>952.2</v>
      </c>
      <c r="K67" s="136" t="s">
        <v>84</v>
      </c>
      <c r="L67" s="139">
        <v>4.4253879497691688</v>
      </c>
    </row>
    <row r="68" spans="3:14" x14ac:dyDescent="0.25">
      <c r="C68" s="136" t="s">
        <v>95</v>
      </c>
      <c r="D68" s="141">
        <v>1314.3</v>
      </c>
      <c r="E68" s="140">
        <v>1487150</v>
      </c>
      <c r="F68" s="139">
        <f t="shared" si="2"/>
        <v>8.837709713209831</v>
      </c>
      <c r="H68" s="136" t="s">
        <v>93</v>
      </c>
      <c r="I68" s="139">
        <v>954.9</v>
      </c>
      <c r="K68" s="136" t="s">
        <v>90</v>
      </c>
      <c r="L68" s="139">
        <v>4.6578357566249871</v>
      </c>
    </row>
    <row r="69" spans="3:14" x14ac:dyDescent="0.25">
      <c r="C69" s="136" t="s">
        <v>96</v>
      </c>
      <c r="D69" s="141">
        <v>1736</v>
      </c>
      <c r="E69" s="140">
        <v>5714882</v>
      </c>
      <c r="F69" s="139">
        <f>D69/E69*10000</f>
        <v>3.0376830177770948</v>
      </c>
      <c r="H69" s="136" t="s">
        <v>104</v>
      </c>
      <c r="I69" s="139">
        <v>1166.5</v>
      </c>
      <c r="K69" s="136" t="s">
        <v>111</v>
      </c>
      <c r="L69" s="139">
        <v>5.0151767789735997</v>
      </c>
    </row>
    <row r="70" spans="3:14" x14ac:dyDescent="0.25">
      <c r="C70" s="136" t="s">
        <v>97</v>
      </c>
      <c r="D70" s="141">
        <v>909.9</v>
      </c>
      <c r="E70" s="140">
        <v>1275950</v>
      </c>
      <c r="F70" s="139">
        <f t="shared" si="2"/>
        <v>7.1311571770053686</v>
      </c>
      <c r="H70" s="136" t="s">
        <v>95</v>
      </c>
      <c r="I70" s="139">
        <v>1314.3</v>
      </c>
      <c r="K70" s="136" t="s">
        <v>91</v>
      </c>
      <c r="L70" s="139">
        <v>5.1002513713255881</v>
      </c>
    </row>
    <row r="71" spans="3:14" x14ac:dyDescent="0.25">
      <c r="C71" s="136" t="s">
        <v>98</v>
      </c>
      <c r="D71" s="141">
        <v>221.3</v>
      </c>
      <c r="E71" s="140">
        <v>292150</v>
      </c>
      <c r="F71" s="139">
        <f t="shared" si="2"/>
        <v>7.5748759199041595</v>
      </c>
      <c r="H71" s="136" t="s">
        <v>96</v>
      </c>
      <c r="I71" s="139">
        <v>1736</v>
      </c>
      <c r="K71" s="136" t="s">
        <v>92</v>
      </c>
      <c r="L71" s="139">
        <v>5.4106259233699543</v>
      </c>
    </row>
    <row r="72" spans="3:14" x14ac:dyDescent="0.25">
      <c r="C72" s="136" t="s">
        <v>99</v>
      </c>
      <c r="D72" s="141">
        <v>952.2</v>
      </c>
      <c r="E72" s="140">
        <v>5624420</v>
      </c>
      <c r="F72" s="139">
        <f t="shared" si="2"/>
        <v>1.6929745644884273</v>
      </c>
      <c r="H72" s="136" t="s">
        <v>84</v>
      </c>
      <c r="I72" s="139">
        <v>1883.6</v>
      </c>
      <c r="K72" s="136" t="s">
        <v>94</v>
      </c>
      <c r="L72" s="139">
        <v>6.4170039542996609</v>
      </c>
      <c r="N72" s="177" t="s">
        <v>128</v>
      </c>
    </row>
    <row r="73" spans="3:14" x14ac:dyDescent="0.25">
      <c r="C73" s="136" t="s">
        <v>100</v>
      </c>
      <c r="D73" s="141">
        <v>3880.9</v>
      </c>
      <c r="E73" s="140">
        <v>3922941</v>
      </c>
      <c r="F73" s="139">
        <f t="shared" si="2"/>
        <v>9.8928329536437083</v>
      </c>
      <c r="H73" s="136" t="s">
        <v>103</v>
      </c>
      <c r="I73" s="139">
        <v>1901.7</v>
      </c>
      <c r="K73" s="171" t="s">
        <v>97</v>
      </c>
      <c r="L73" s="155">
        <v>7.1311571770053686</v>
      </c>
    </row>
    <row r="74" spans="3:14" x14ac:dyDescent="0.25">
      <c r="C74" s="136" t="s">
        <v>101</v>
      </c>
      <c r="D74" s="141">
        <v>476.7</v>
      </c>
      <c r="E74" s="140">
        <v>541168</v>
      </c>
      <c r="F74" s="139">
        <f t="shared" si="2"/>
        <v>8.8087248322147644</v>
      </c>
      <c r="H74" s="136" t="s">
        <v>90</v>
      </c>
      <c r="I74" s="139">
        <v>2258</v>
      </c>
      <c r="K74" s="136" t="s">
        <v>104</v>
      </c>
      <c r="L74" s="139">
        <v>7.3484342134025606</v>
      </c>
    </row>
    <row r="75" spans="3:14" x14ac:dyDescent="0.25">
      <c r="C75" s="136" t="s">
        <v>102</v>
      </c>
      <c r="D75" s="141">
        <v>660.8</v>
      </c>
      <c r="E75" s="140">
        <v>1855454</v>
      </c>
      <c r="F75" s="139">
        <f t="shared" si="2"/>
        <v>3.5613925217224462</v>
      </c>
      <c r="H75" s="136" t="s">
        <v>92</v>
      </c>
      <c r="I75" s="139">
        <v>2394.4</v>
      </c>
      <c r="K75" s="136" t="s">
        <v>98</v>
      </c>
      <c r="L75" s="139">
        <v>7.5748759199041595</v>
      </c>
    </row>
    <row r="76" spans="3:14" x14ac:dyDescent="0.25">
      <c r="C76" s="136" t="s">
        <v>103</v>
      </c>
      <c r="D76" s="141">
        <v>1901.7</v>
      </c>
      <c r="E76" s="140">
        <v>4833329</v>
      </c>
      <c r="F76" s="139">
        <f t="shared" si="2"/>
        <v>3.9345552516702256</v>
      </c>
      <c r="H76" s="136" t="s">
        <v>87</v>
      </c>
      <c r="I76" s="139">
        <v>2545.5</v>
      </c>
      <c r="K76" s="136" t="s">
        <v>101</v>
      </c>
      <c r="L76" s="139">
        <v>8.8087248322147644</v>
      </c>
    </row>
    <row r="77" spans="3:14" x14ac:dyDescent="0.25">
      <c r="C77" s="147" t="s">
        <v>104</v>
      </c>
      <c r="D77" s="152">
        <v>1166.5</v>
      </c>
      <c r="E77" s="151">
        <v>1587413</v>
      </c>
      <c r="F77" s="150">
        <f t="shared" si="2"/>
        <v>7.3484342134025606</v>
      </c>
      <c r="H77" s="136" t="s">
        <v>100</v>
      </c>
      <c r="I77" s="139">
        <v>3880.9</v>
      </c>
      <c r="K77" s="136" t="s">
        <v>95</v>
      </c>
      <c r="L77" s="139">
        <v>8.837709713209831</v>
      </c>
    </row>
    <row r="78" spans="3:14" x14ac:dyDescent="0.25">
      <c r="C78" s="171" t="s">
        <v>112</v>
      </c>
      <c r="D78" s="158">
        <v>25039</v>
      </c>
      <c r="E78" s="157">
        <v>59030133</v>
      </c>
      <c r="F78" s="155">
        <f t="shared" si="2"/>
        <v>4.2417319303685117</v>
      </c>
      <c r="H78" s="136" t="s">
        <v>112</v>
      </c>
      <c r="I78" s="139">
        <v>25039</v>
      </c>
      <c r="K78" s="136" t="s">
        <v>100</v>
      </c>
      <c r="L78" s="139">
        <v>9.8928329536437083</v>
      </c>
    </row>
    <row r="93" spans="13:13" x14ac:dyDescent="0.25">
      <c r="M93" s="126" t="s">
        <v>136</v>
      </c>
    </row>
  </sheetData>
  <mergeCells count="4">
    <mergeCell ref="K3:K4"/>
    <mergeCell ref="L3:M3"/>
    <mergeCell ref="N3:O3"/>
    <mergeCell ref="P3:Q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D5655-C088-4786-A208-8E1F2B5C648A}">
  <sheetPr>
    <tabColor rgb="FF92D050"/>
  </sheetPr>
  <dimension ref="B2:P94"/>
  <sheetViews>
    <sheetView topLeftCell="A82" zoomScaleNormal="100" workbookViewId="0">
      <selection activeCell="H100" sqref="H100"/>
    </sheetView>
  </sheetViews>
  <sheetFormatPr defaultRowHeight="15" x14ac:dyDescent="0.25"/>
  <cols>
    <col min="1" max="1" width="7" customWidth="1"/>
    <col min="2" max="2" width="14.140625" customWidth="1"/>
    <col min="3" max="5" width="15.7109375" customWidth="1"/>
    <col min="6" max="6" width="13" customWidth="1"/>
    <col min="7" max="7" width="13.28515625" customWidth="1"/>
    <col min="8" max="8" width="13.7109375" customWidth="1"/>
    <col min="9" max="9" width="7.28515625" customWidth="1"/>
    <col min="10" max="10" width="13.5703125" customWidth="1"/>
    <col min="11" max="12" width="15.140625" customWidth="1"/>
    <col min="13" max="14" width="15" customWidth="1"/>
    <col min="15" max="15" width="11.42578125" customWidth="1"/>
    <col min="16" max="16" width="14.7109375" customWidth="1"/>
  </cols>
  <sheetData>
    <row r="2" spans="2:16" x14ac:dyDescent="0.25">
      <c r="B2" s="126" t="s">
        <v>136</v>
      </c>
    </row>
    <row r="3" spans="2:16" x14ac:dyDescent="0.25">
      <c r="J3" s="125" t="s">
        <v>129</v>
      </c>
    </row>
    <row r="5" spans="2:16" x14ac:dyDescent="0.25">
      <c r="J5" s="160" t="s">
        <v>80</v>
      </c>
      <c r="K5" s="161">
        <v>2020</v>
      </c>
      <c r="L5" s="162"/>
      <c r="M5" s="161">
        <v>2021</v>
      </c>
      <c r="N5" s="162"/>
      <c r="O5" s="161" t="s">
        <v>107</v>
      </c>
      <c r="P5" s="161"/>
    </row>
    <row r="6" spans="2:16" ht="23.25" thickBot="1" x14ac:dyDescent="0.3">
      <c r="J6" s="165"/>
      <c r="K6" s="11" t="s">
        <v>108</v>
      </c>
      <c r="L6" s="12" t="s">
        <v>109</v>
      </c>
      <c r="M6" s="11" t="s">
        <v>108</v>
      </c>
      <c r="N6" s="12" t="s">
        <v>109</v>
      </c>
      <c r="O6" s="11" t="s">
        <v>108</v>
      </c>
      <c r="P6" s="11" t="s">
        <v>109</v>
      </c>
    </row>
    <row r="7" spans="2:16" x14ac:dyDescent="0.25">
      <c r="J7" s="136" t="s">
        <v>84</v>
      </c>
      <c r="K7" s="138">
        <v>316</v>
      </c>
      <c r="L7" s="139">
        <v>350.9</v>
      </c>
      <c r="M7" s="138">
        <v>330</v>
      </c>
      <c r="N7" s="139">
        <v>346.6</v>
      </c>
      <c r="O7" s="138">
        <f>M7-K7</f>
        <v>14</v>
      </c>
      <c r="P7" s="141">
        <f>N7-L7</f>
        <v>-4.2999999999999545</v>
      </c>
    </row>
    <row r="8" spans="2:16" x14ac:dyDescent="0.25">
      <c r="J8" s="136" t="s">
        <v>85</v>
      </c>
      <c r="K8" s="138">
        <v>8</v>
      </c>
      <c r="L8" s="139">
        <v>3.1</v>
      </c>
      <c r="M8" s="138">
        <v>8</v>
      </c>
      <c r="N8" s="139">
        <v>3.1</v>
      </c>
      <c r="O8" s="138">
        <f t="shared" ref="O8:P27" si="0">M8-K8</f>
        <v>0</v>
      </c>
      <c r="P8" s="141">
        <f t="shared" si="0"/>
        <v>0</v>
      </c>
    </row>
    <row r="9" spans="2:16" x14ac:dyDescent="0.25">
      <c r="J9" s="136" t="s">
        <v>86</v>
      </c>
      <c r="K9" s="138">
        <v>11</v>
      </c>
      <c r="L9" s="139">
        <v>23.3</v>
      </c>
      <c r="M9" s="138">
        <v>11</v>
      </c>
      <c r="N9" s="139">
        <v>22.5</v>
      </c>
      <c r="O9" s="138">
        <f>M9-K9</f>
        <v>0</v>
      </c>
      <c r="P9" s="141">
        <f>N9-L9</f>
        <v>-0.80000000000000071</v>
      </c>
    </row>
    <row r="10" spans="2:16" x14ac:dyDescent="0.25">
      <c r="J10" s="136" t="s">
        <v>87</v>
      </c>
      <c r="K10" s="138">
        <v>757</v>
      </c>
      <c r="L10" s="139">
        <v>938.3</v>
      </c>
      <c r="M10" s="138">
        <v>773</v>
      </c>
      <c r="N10" s="139">
        <v>945.5</v>
      </c>
      <c r="O10" s="138">
        <f t="shared" si="0"/>
        <v>16</v>
      </c>
      <c r="P10" s="141">
        <f t="shared" si="0"/>
        <v>7.2000000000000455</v>
      </c>
    </row>
    <row r="11" spans="2:16" x14ac:dyDescent="0.25">
      <c r="J11" s="136" t="s">
        <v>88</v>
      </c>
      <c r="K11" s="138">
        <v>156</v>
      </c>
      <c r="L11" s="139">
        <v>81.5</v>
      </c>
      <c r="M11" s="138">
        <v>151</v>
      </c>
      <c r="N11" s="139">
        <v>80.900000000000006</v>
      </c>
      <c r="O11" s="138">
        <f t="shared" si="0"/>
        <v>-5</v>
      </c>
      <c r="P11" s="141">
        <f>N11-L11</f>
        <v>-0.59999999999999432</v>
      </c>
    </row>
    <row r="12" spans="2:16" x14ac:dyDescent="0.25">
      <c r="J12" s="136" t="s">
        <v>89</v>
      </c>
      <c r="K12" s="138">
        <v>43</v>
      </c>
      <c r="L12" s="139">
        <v>14.4</v>
      </c>
      <c r="M12" s="138">
        <v>43</v>
      </c>
      <c r="N12" s="139">
        <v>14.4</v>
      </c>
      <c r="O12" s="138">
        <f t="shared" si="0"/>
        <v>0</v>
      </c>
      <c r="P12" s="141">
        <f t="shared" si="0"/>
        <v>0</v>
      </c>
    </row>
    <row r="13" spans="2:16" x14ac:dyDescent="0.25">
      <c r="J13" s="136" t="s">
        <v>90</v>
      </c>
      <c r="K13" s="138">
        <v>392</v>
      </c>
      <c r="L13" s="139">
        <v>371.2</v>
      </c>
      <c r="M13" s="138">
        <v>401</v>
      </c>
      <c r="N13" s="139">
        <v>372.4</v>
      </c>
      <c r="O13" s="138">
        <f t="shared" si="0"/>
        <v>9</v>
      </c>
      <c r="P13" s="141">
        <f t="shared" si="0"/>
        <v>1.1999999999999886</v>
      </c>
    </row>
    <row r="14" spans="2:16" x14ac:dyDescent="0.25">
      <c r="J14" s="136" t="s">
        <v>91</v>
      </c>
      <c r="K14" s="138">
        <v>137</v>
      </c>
      <c r="L14" s="139">
        <v>140.19999999999999</v>
      </c>
      <c r="M14" s="138">
        <v>138</v>
      </c>
      <c r="N14" s="139">
        <v>140.5</v>
      </c>
      <c r="O14" s="138">
        <f t="shared" si="0"/>
        <v>1</v>
      </c>
      <c r="P14" s="141">
        <f t="shared" si="0"/>
        <v>0.30000000000001137</v>
      </c>
    </row>
    <row r="15" spans="2:16" x14ac:dyDescent="0.25">
      <c r="J15" s="136" t="s">
        <v>92</v>
      </c>
      <c r="K15" s="138">
        <v>329</v>
      </c>
      <c r="L15" s="139">
        <v>646.4</v>
      </c>
      <c r="M15" s="138">
        <v>340</v>
      </c>
      <c r="N15" s="139">
        <v>647.6</v>
      </c>
      <c r="O15" s="138">
        <f t="shared" si="0"/>
        <v>11</v>
      </c>
      <c r="P15" s="141">
        <f t="shared" si="0"/>
        <v>1.2000000000000455</v>
      </c>
    </row>
    <row r="16" spans="2:16" x14ac:dyDescent="0.25">
      <c r="J16" s="136" t="s">
        <v>93</v>
      </c>
      <c r="K16" s="138">
        <v>146</v>
      </c>
      <c r="L16" s="139">
        <v>162.5</v>
      </c>
      <c r="M16" s="138">
        <v>143</v>
      </c>
      <c r="N16" s="139">
        <v>161.5</v>
      </c>
      <c r="O16" s="138">
        <f t="shared" si="0"/>
        <v>-3</v>
      </c>
      <c r="P16" s="141">
        <f t="shared" si="0"/>
        <v>-1</v>
      </c>
    </row>
    <row r="17" spans="2:16" x14ac:dyDescent="0.25">
      <c r="J17" s="136" t="s">
        <v>94</v>
      </c>
      <c r="K17" s="138">
        <v>77</v>
      </c>
      <c r="L17" s="139">
        <v>48.5</v>
      </c>
      <c r="M17" s="138">
        <v>77</v>
      </c>
      <c r="N17" s="139">
        <v>48.5</v>
      </c>
      <c r="O17" s="138">
        <f t="shared" si="0"/>
        <v>0</v>
      </c>
      <c r="P17" s="141">
        <f t="shared" si="0"/>
        <v>0</v>
      </c>
    </row>
    <row r="18" spans="2:16" x14ac:dyDescent="0.25">
      <c r="J18" s="136" t="s">
        <v>95</v>
      </c>
      <c r="K18" s="138">
        <v>71</v>
      </c>
      <c r="L18" s="139">
        <v>37</v>
      </c>
      <c r="M18" s="138">
        <v>69</v>
      </c>
      <c r="N18" s="139">
        <v>36</v>
      </c>
      <c r="O18" s="138">
        <f t="shared" si="0"/>
        <v>-2</v>
      </c>
      <c r="P18" s="141">
        <f t="shared" si="0"/>
        <v>-1</v>
      </c>
    </row>
    <row r="19" spans="2:16" x14ac:dyDescent="0.25">
      <c r="J19" s="136" t="s">
        <v>96</v>
      </c>
      <c r="K19" s="138">
        <v>120</v>
      </c>
      <c r="L19" s="139">
        <v>171</v>
      </c>
      <c r="M19" s="138">
        <v>118</v>
      </c>
      <c r="N19" s="139">
        <v>168.5</v>
      </c>
      <c r="O19" s="138">
        <f t="shared" si="0"/>
        <v>-2</v>
      </c>
      <c r="P19" s="141">
        <f t="shared" si="0"/>
        <v>-2.5</v>
      </c>
    </row>
    <row r="20" spans="2:16" x14ac:dyDescent="0.25">
      <c r="J20" s="142" t="s">
        <v>97</v>
      </c>
      <c r="K20" s="143">
        <v>35</v>
      </c>
      <c r="L20" s="144">
        <v>30.9</v>
      </c>
      <c r="M20" s="143">
        <v>34</v>
      </c>
      <c r="N20" s="144">
        <v>30.7</v>
      </c>
      <c r="O20" s="143">
        <f t="shared" si="0"/>
        <v>-1</v>
      </c>
      <c r="P20" s="146">
        <f t="shared" si="0"/>
        <v>-0.19999999999999929</v>
      </c>
    </row>
    <row r="21" spans="2:16" x14ac:dyDescent="0.25">
      <c r="J21" s="136" t="s">
        <v>98</v>
      </c>
      <c r="K21" s="138">
        <v>11</v>
      </c>
      <c r="L21" s="139">
        <v>46.1</v>
      </c>
      <c r="M21" s="138">
        <v>11</v>
      </c>
      <c r="N21" s="139">
        <v>46.1</v>
      </c>
      <c r="O21" s="138">
        <f t="shared" si="0"/>
        <v>0</v>
      </c>
      <c r="P21" s="141">
        <f t="shared" si="0"/>
        <v>0</v>
      </c>
    </row>
    <row r="22" spans="2:16" x14ac:dyDescent="0.25">
      <c r="J22" s="136" t="s">
        <v>99</v>
      </c>
      <c r="K22" s="138">
        <v>95</v>
      </c>
      <c r="L22" s="139">
        <v>236.8</v>
      </c>
      <c r="M22" s="138">
        <v>97</v>
      </c>
      <c r="N22" s="139">
        <v>239</v>
      </c>
      <c r="O22" s="138">
        <f t="shared" si="0"/>
        <v>2</v>
      </c>
      <c r="P22" s="141">
        <f t="shared" si="0"/>
        <v>2.1999999999999886</v>
      </c>
    </row>
    <row r="23" spans="2:16" x14ac:dyDescent="0.25">
      <c r="J23" s="136" t="s">
        <v>100</v>
      </c>
      <c r="K23" s="138">
        <v>75</v>
      </c>
      <c r="L23" s="139">
        <v>332.4</v>
      </c>
      <c r="M23" s="138">
        <v>75</v>
      </c>
      <c r="N23" s="139">
        <v>332.4</v>
      </c>
      <c r="O23" s="138">
        <f t="shared" si="0"/>
        <v>0</v>
      </c>
      <c r="P23" s="141">
        <f>N23-L23</f>
        <v>0</v>
      </c>
    </row>
    <row r="24" spans="2:16" x14ac:dyDescent="0.25">
      <c r="J24" s="136" t="s">
        <v>101</v>
      </c>
      <c r="K24" s="138">
        <v>34</v>
      </c>
      <c r="L24" s="139">
        <v>83.1</v>
      </c>
      <c r="M24" s="138">
        <v>34</v>
      </c>
      <c r="N24" s="139">
        <v>82.6</v>
      </c>
      <c r="O24" s="138">
        <f t="shared" si="0"/>
        <v>0</v>
      </c>
      <c r="P24" s="141">
        <f t="shared" si="0"/>
        <v>-0.5</v>
      </c>
    </row>
    <row r="25" spans="2:16" x14ac:dyDescent="0.25">
      <c r="J25" s="136" t="s">
        <v>102</v>
      </c>
      <c r="K25" s="138">
        <v>48</v>
      </c>
      <c r="L25" s="139">
        <v>201.8</v>
      </c>
      <c r="M25" s="138">
        <v>47</v>
      </c>
      <c r="N25" s="139">
        <v>200.8</v>
      </c>
      <c r="O25" s="138">
        <f t="shared" si="0"/>
        <v>-1</v>
      </c>
      <c r="P25" s="141">
        <f t="shared" si="0"/>
        <v>-1</v>
      </c>
    </row>
    <row r="26" spans="2:16" x14ac:dyDescent="0.25">
      <c r="J26" s="136" t="s">
        <v>103</v>
      </c>
      <c r="K26" s="138">
        <v>42</v>
      </c>
      <c r="L26" s="139">
        <v>72.7</v>
      </c>
      <c r="M26" s="138">
        <v>44</v>
      </c>
      <c r="N26" s="139">
        <v>74.099999999999994</v>
      </c>
      <c r="O26" s="138">
        <f t="shared" si="0"/>
        <v>2</v>
      </c>
      <c r="P26" s="141">
        <f t="shared" si="0"/>
        <v>1.3999999999999915</v>
      </c>
    </row>
    <row r="27" spans="2:16" x14ac:dyDescent="0.25">
      <c r="J27" s="147" t="s">
        <v>104</v>
      </c>
      <c r="K27" s="149">
        <v>41</v>
      </c>
      <c r="L27" s="150">
        <v>113.9</v>
      </c>
      <c r="M27" s="149">
        <v>41</v>
      </c>
      <c r="N27" s="150">
        <v>112.5</v>
      </c>
      <c r="O27" s="149">
        <f t="shared" si="0"/>
        <v>0</v>
      </c>
      <c r="P27" s="152">
        <f t="shared" si="0"/>
        <v>-1.4000000000000057</v>
      </c>
    </row>
    <row r="28" spans="2:16" x14ac:dyDescent="0.25">
      <c r="J28" s="171" t="s">
        <v>105</v>
      </c>
      <c r="K28" s="154">
        <v>2944</v>
      </c>
      <c r="L28" s="158">
        <v>4105.8999999999996</v>
      </c>
      <c r="M28" s="154">
        <v>2985</v>
      </c>
      <c r="N28" s="158">
        <v>4106</v>
      </c>
      <c r="O28" s="154">
        <f>M28-K28</f>
        <v>41</v>
      </c>
      <c r="P28" s="158">
        <f>N28-L28</f>
        <v>0.1000000000003638</v>
      </c>
    </row>
    <row r="29" spans="2:16" x14ac:dyDescent="0.25">
      <c r="B29" s="184"/>
      <c r="C29" s="169"/>
      <c r="D29" s="185"/>
      <c r="E29" s="169"/>
      <c r="F29" s="185"/>
      <c r="G29" s="183"/>
      <c r="H29" s="183"/>
      <c r="J29" s="170"/>
      <c r="K29" s="154"/>
      <c r="L29" s="158"/>
      <c r="M29" s="154"/>
      <c r="N29" s="158"/>
      <c r="O29" s="154"/>
      <c r="P29" s="158"/>
    </row>
    <row r="30" spans="2:16" x14ac:dyDescent="0.25">
      <c r="B30" s="172" t="s">
        <v>113</v>
      </c>
      <c r="C30" s="169"/>
      <c r="D30" s="185"/>
      <c r="E30" s="169"/>
      <c r="F30" s="185"/>
      <c r="G30" s="183"/>
      <c r="H30" s="183"/>
      <c r="J30" s="170"/>
      <c r="K30" s="154"/>
      <c r="L30" s="158"/>
      <c r="M30" s="154"/>
      <c r="N30" s="158"/>
      <c r="O30" s="154"/>
      <c r="P30" s="158"/>
    </row>
    <row r="31" spans="2:16" x14ac:dyDescent="0.25">
      <c r="K31" s="103"/>
      <c r="L31" s="103"/>
      <c r="M31" s="103"/>
      <c r="N31" s="103"/>
    </row>
    <row r="32" spans="2:16" ht="23.25" thickBot="1" x14ac:dyDescent="0.3">
      <c r="B32" s="12" t="s">
        <v>80</v>
      </c>
      <c r="C32" s="12" t="s">
        <v>83</v>
      </c>
      <c r="D32" s="12" t="s">
        <v>114</v>
      </c>
      <c r="E32" s="12" t="s">
        <v>115</v>
      </c>
      <c r="G32" s="12" t="s">
        <v>80</v>
      </c>
      <c r="H32" s="12" t="s">
        <v>115</v>
      </c>
      <c r="J32" s="12" t="s">
        <v>80</v>
      </c>
      <c r="K32" s="12" t="s">
        <v>83</v>
      </c>
      <c r="M32" s="177" t="s">
        <v>130</v>
      </c>
    </row>
    <row r="33" spans="2:13" x14ac:dyDescent="0.25">
      <c r="B33" s="136" t="s">
        <v>84</v>
      </c>
      <c r="C33" s="139">
        <v>346.6</v>
      </c>
      <c r="D33" s="140">
        <v>4256350</v>
      </c>
      <c r="E33" s="139">
        <f>C33/D33*10000</f>
        <v>0.81431273274049376</v>
      </c>
      <c r="G33" s="136" t="s">
        <v>86</v>
      </c>
      <c r="H33" s="139">
        <v>0.14908294113476633</v>
      </c>
      <c r="J33" s="136" t="s">
        <v>85</v>
      </c>
      <c r="K33" s="139">
        <v>3.1</v>
      </c>
      <c r="M33" s="118"/>
    </row>
    <row r="34" spans="2:13" x14ac:dyDescent="0.25">
      <c r="B34" s="136" t="s">
        <v>85</v>
      </c>
      <c r="C34" s="139">
        <v>3.1</v>
      </c>
      <c r="D34" s="140">
        <v>123360</v>
      </c>
      <c r="E34" s="139">
        <f t="shared" ref="E34:E54" si="1">C34/D34*10000</f>
        <v>0.25129701686121919</v>
      </c>
      <c r="G34" s="136" t="s">
        <v>103</v>
      </c>
      <c r="H34" s="139">
        <v>0.15331048227836341</v>
      </c>
      <c r="J34" s="136" t="s">
        <v>89</v>
      </c>
      <c r="K34" s="139">
        <v>14.4</v>
      </c>
    </row>
    <row r="35" spans="2:13" x14ac:dyDescent="0.25">
      <c r="B35" s="136" t="s">
        <v>86</v>
      </c>
      <c r="C35" s="139">
        <v>22.5</v>
      </c>
      <c r="D35" s="140">
        <v>1509227</v>
      </c>
      <c r="E35" s="139">
        <f t="shared" si="1"/>
        <v>0.14908294113476633</v>
      </c>
      <c r="G35" s="171" t="s">
        <v>97</v>
      </c>
      <c r="H35" s="155">
        <v>0.24060503938242095</v>
      </c>
      <c r="J35" s="136" t="s">
        <v>86</v>
      </c>
      <c r="K35" s="139">
        <v>22.5</v>
      </c>
    </row>
    <row r="36" spans="2:13" x14ac:dyDescent="0.25">
      <c r="B36" s="136" t="s">
        <v>87</v>
      </c>
      <c r="C36" s="139">
        <v>945.5</v>
      </c>
      <c r="D36" s="140">
        <v>9943004</v>
      </c>
      <c r="E36" s="139">
        <f>C36/D36*10000</f>
        <v>0.95091986285030161</v>
      </c>
      <c r="G36" s="136" t="s">
        <v>95</v>
      </c>
      <c r="H36" s="139">
        <v>0.24207376525569041</v>
      </c>
      <c r="J36" s="136" t="s">
        <v>97</v>
      </c>
      <c r="K36" s="139">
        <v>30.7</v>
      </c>
    </row>
    <row r="37" spans="2:13" x14ac:dyDescent="0.25">
      <c r="B37" s="136" t="s">
        <v>88</v>
      </c>
      <c r="C37" s="139">
        <v>80.900000000000006</v>
      </c>
      <c r="D37" s="140">
        <v>532616</v>
      </c>
      <c r="E37" s="139">
        <f t="shared" si="1"/>
        <v>1.5189179446355348</v>
      </c>
      <c r="G37" s="136" t="s">
        <v>85</v>
      </c>
      <c r="H37" s="139">
        <v>0.25129701686121919</v>
      </c>
      <c r="J37" s="136" t="s">
        <v>95</v>
      </c>
      <c r="K37" s="139">
        <v>36</v>
      </c>
    </row>
    <row r="38" spans="2:13" x14ac:dyDescent="0.25">
      <c r="B38" s="136" t="s">
        <v>89</v>
      </c>
      <c r="C38" s="139">
        <v>14.4</v>
      </c>
      <c r="D38" s="140">
        <v>540958</v>
      </c>
      <c r="E38" s="139">
        <f t="shared" si="1"/>
        <v>0.2661944180509393</v>
      </c>
      <c r="G38" s="136" t="s">
        <v>89</v>
      </c>
      <c r="H38" s="139">
        <v>0.2661944180509393</v>
      </c>
      <c r="J38" s="136" t="s">
        <v>98</v>
      </c>
      <c r="K38" s="139">
        <v>46.1</v>
      </c>
    </row>
    <row r="39" spans="2:13" x14ac:dyDescent="0.25">
      <c r="B39" s="136" t="s">
        <v>90</v>
      </c>
      <c r="C39" s="139">
        <v>372.4</v>
      </c>
      <c r="D39" s="140">
        <v>4847745</v>
      </c>
      <c r="E39" s="139">
        <f t="shared" si="1"/>
        <v>0.76819222133177378</v>
      </c>
      <c r="G39" s="136" t="s">
        <v>96</v>
      </c>
      <c r="H39" s="139">
        <v>0.29484423300428603</v>
      </c>
      <c r="J39" s="136" t="s">
        <v>94</v>
      </c>
      <c r="K39" s="139">
        <v>48.5</v>
      </c>
    </row>
    <row r="40" spans="2:13" x14ac:dyDescent="0.25">
      <c r="B40" s="136" t="s">
        <v>91</v>
      </c>
      <c r="C40" s="139">
        <v>140.5</v>
      </c>
      <c r="D40" s="140">
        <v>1194647</v>
      </c>
      <c r="E40" s="139">
        <f t="shared" si="1"/>
        <v>1.1760796285429922</v>
      </c>
      <c r="G40" s="136" t="s">
        <v>99</v>
      </c>
      <c r="H40" s="139">
        <v>0.4249327041721635</v>
      </c>
      <c r="J40" s="136" t="s">
        <v>103</v>
      </c>
      <c r="K40" s="139">
        <v>74.099999999999994</v>
      </c>
    </row>
    <row r="41" spans="2:13" x14ac:dyDescent="0.25">
      <c r="B41" s="136" t="s">
        <v>92</v>
      </c>
      <c r="C41" s="139">
        <v>647.6</v>
      </c>
      <c r="D41" s="140">
        <v>4425366</v>
      </c>
      <c r="E41" s="139">
        <f t="shared" si="1"/>
        <v>1.4633817858229128</v>
      </c>
      <c r="G41" s="136" t="s">
        <v>93</v>
      </c>
      <c r="H41" s="139">
        <v>0.44087245246016388</v>
      </c>
      <c r="J41" s="136" t="s">
        <v>88</v>
      </c>
      <c r="K41" s="139">
        <v>80.900000000000006</v>
      </c>
    </row>
    <row r="42" spans="2:13" x14ac:dyDescent="0.25">
      <c r="B42" s="136" t="s">
        <v>93</v>
      </c>
      <c r="C42" s="139">
        <v>161.5</v>
      </c>
      <c r="D42" s="140">
        <v>3663191</v>
      </c>
      <c r="E42" s="139">
        <f t="shared" si="1"/>
        <v>0.44087245246016388</v>
      </c>
      <c r="G42" s="136" t="s">
        <v>94</v>
      </c>
      <c r="H42" s="139">
        <v>0.56473360875255585</v>
      </c>
      <c r="J42" s="136" t="s">
        <v>101</v>
      </c>
      <c r="K42" s="139">
        <v>82.6</v>
      </c>
    </row>
    <row r="43" spans="2:13" x14ac:dyDescent="0.25">
      <c r="B43" s="136" t="s">
        <v>94</v>
      </c>
      <c r="C43" s="139">
        <v>48.5</v>
      </c>
      <c r="D43" s="140">
        <v>858812</v>
      </c>
      <c r="E43" s="139">
        <f t="shared" si="1"/>
        <v>0.56473360875255585</v>
      </c>
      <c r="G43" s="171" t="s">
        <v>105</v>
      </c>
      <c r="H43" s="155">
        <v>0.69557695219829507</v>
      </c>
      <c r="J43" s="136" t="s">
        <v>104</v>
      </c>
      <c r="K43" s="139">
        <v>112.5</v>
      </c>
    </row>
    <row r="44" spans="2:13" x14ac:dyDescent="0.25">
      <c r="B44" s="136" t="s">
        <v>95</v>
      </c>
      <c r="C44" s="139">
        <v>36</v>
      </c>
      <c r="D44" s="140">
        <v>1487150</v>
      </c>
      <c r="E44" s="139">
        <f t="shared" si="1"/>
        <v>0.24207376525569041</v>
      </c>
      <c r="G44" s="136" t="s">
        <v>104</v>
      </c>
      <c r="H44" s="139">
        <v>0.70870025632900824</v>
      </c>
      <c r="J44" s="136" t="s">
        <v>91</v>
      </c>
      <c r="K44" s="139">
        <v>140.5</v>
      </c>
    </row>
    <row r="45" spans="2:13" x14ac:dyDescent="0.25">
      <c r="B45" s="136" t="s">
        <v>96</v>
      </c>
      <c r="C45" s="139">
        <v>168.5</v>
      </c>
      <c r="D45" s="140">
        <v>5714882</v>
      </c>
      <c r="E45" s="139">
        <f t="shared" si="1"/>
        <v>0.29484423300428603</v>
      </c>
      <c r="G45" s="136" t="s">
        <v>90</v>
      </c>
      <c r="H45" s="139">
        <v>0.76819222133177378</v>
      </c>
      <c r="J45" s="136" t="s">
        <v>93</v>
      </c>
      <c r="K45" s="139">
        <v>161.5</v>
      </c>
    </row>
    <row r="46" spans="2:13" x14ac:dyDescent="0.25">
      <c r="B46" s="142" t="s">
        <v>97</v>
      </c>
      <c r="C46" s="144">
        <v>30.7</v>
      </c>
      <c r="D46" s="140">
        <v>1275950</v>
      </c>
      <c r="E46" s="144">
        <f t="shared" si="1"/>
        <v>0.24060503938242095</v>
      </c>
      <c r="G46" s="136" t="s">
        <v>84</v>
      </c>
      <c r="H46" s="139">
        <v>0.81431273274049376</v>
      </c>
      <c r="J46" s="136" t="s">
        <v>96</v>
      </c>
      <c r="K46" s="139">
        <v>168.5</v>
      </c>
    </row>
    <row r="47" spans="2:13" x14ac:dyDescent="0.25">
      <c r="B47" s="136" t="s">
        <v>98</v>
      </c>
      <c r="C47" s="139">
        <v>46.1</v>
      </c>
      <c r="D47" s="140">
        <v>292150</v>
      </c>
      <c r="E47" s="139">
        <f t="shared" si="1"/>
        <v>1.5779565291802156</v>
      </c>
      <c r="G47" s="136" t="s">
        <v>100</v>
      </c>
      <c r="H47" s="139">
        <v>0.8473234749133367</v>
      </c>
      <c r="J47" s="136" t="s">
        <v>102</v>
      </c>
      <c r="K47" s="139">
        <v>200.8</v>
      </c>
    </row>
    <row r="48" spans="2:13" x14ac:dyDescent="0.25">
      <c r="B48" s="136" t="s">
        <v>99</v>
      </c>
      <c r="C48" s="139">
        <v>239</v>
      </c>
      <c r="D48" s="140">
        <v>5624420</v>
      </c>
      <c r="E48" s="139">
        <f t="shared" si="1"/>
        <v>0.4249327041721635</v>
      </c>
      <c r="G48" s="136" t="s">
        <v>87</v>
      </c>
      <c r="H48" s="139">
        <v>0.95091986285030161</v>
      </c>
      <c r="J48" s="136" t="s">
        <v>99</v>
      </c>
      <c r="K48" s="139">
        <v>239</v>
      </c>
    </row>
    <row r="49" spans="2:11" x14ac:dyDescent="0.25">
      <c r="B49" s="136" t="s">
        <v>100</v>
      </c>
      <c r="C49" s="139">
        <v>332.4</v>
      </c>
      <c r="D49" s="140">
        <v>3922941</v>
      </c>
      <c r="E49" s="139">
        <f t="shared" si="1"/>
        <v>0.8473234749133367</v>
      </c>
      <c r="G49" s="136" t="s">
        <v>102</v>
      </c>
      <c r="H49" s="139">
        <v>1.0822149188284917</v>
      </c>
      <c r="J49" s="136" t="s">
        <v>100</v>
      </c>
      <c r="K49" s="139">
        <v>332.4</v>
      </c>
    </row>
    <row r="50" spans="2:11" x14ac:dyDescent="0.25">
      <c r="B50" s="136" t="s">
        <v>101</v>
      </c>
      <c r="C50" s="139">
        <v>82.6</v>
      </c>
      <c r="D50" s="140">
        <v>541168</v>
      </c>
      <c r="E50" s="139">
        <f t="shared" si="1"/>
        <v>1.5263282381811194</v>
      </c>
      <c r="G50" s="136" t="s">
        <v>91</v>
      </c>
      <c r="H50" s="139">
        <v>1.1760796285429922</v>
      </c>
      <c r="J50" s="136" t="s">
        <v>84</v>
      </c>
      <c r="K50" s="139">
        <v>346.6</v>
      </c>
    </row>
    <row r="51" spans="2:11" x14ac:dyDescent="0.25">
      <c r="B51" s="136" t="s">
        <v>102</v>
      </c>
      <c r="C51" s="139">
        <v>200.8</v>
      </c>
      <c r="D51" s="140">
        <v>1855454</v>
      </c>
      <c r="E51" s="139">
        <f t="shared" si="1"/>
        <v>1.0822149188284917</v>
      </c>
      <c r="G51" s="136" t="s">
        <v>92</v>
      </c>
      <c r="H51" s="139">
        <v>1.4633817858229128</v>
      </c>
      <c r="J51" s="136" t="s">
        <v>90</v>
      </c>
      <c r="K51" s="139">
        <v>372.4</v>
      </c>
    </row>
    <row r="52" spans="2:11" x14ac:dyDescent="0.25">
      <c r="B52" s="136" t="s">
        <v>103</v>
      </c>
      <c r="C52" s="139">
        <v>74.099999999999994</v>
      </c>
      <c r="D52" s="140">
        <v>4833329</v>
      </c>
      <c r="E52" s="139">
        <f t="shared" si="1"/>
        <v>0.15331048227836341</v>
      </c>
      <c r="G52" s="136" t="s">
        <v>88</v>
      </c>
      <c r="H52" s="139">
        <v>1.5189179446355348</v>
      </c>
      <c r="J52" s="136" t="s">
        <v>92</v>
      </c>
      <c r="K52" s="139">
        <v>647.6</v>
      </c>
    </row>
    <row r="53" spans="2:11" x14ac:dyDescent="0.25">
      <c r="B53" s="147" t="s">
        <v>104</v>
      </c>
      <c r="C53" s="150">
        <v>112.5</v>
      </c>
      <c r="D53" s="151">
        <v>1587413</v>
      </c>
      <c r="E53" s="150">
        <f t="shared" si="1"/>
        <v>0.70870025632900824</v>
      </c>
      <c r="G53" s="136" t="s">
        <v>101</v>
      </c>
      <c r="H53" s="139">
        <v>1.5263282381811194</v>
      </c>
      <c r="J53" s="136" t="s">
        <v>87</v>
      </c>
      <c r="K53" s="139">
        <v>945.5</v>
      </c>
    </row>
    <row r="54" spans="2:11" x14ac:dyDescent="0.25">
      <c r="B54" s="171" t="s">
        <v>105</v>
      </c>
      <c r="C54" s="158">
        <v>4106</v>
      </c>
      <c r="D54" s="157">
        <v>59030133</v>
      </c>
      <c r="E54" s="155">
        <f t="shared" si="1"/>
        <v>0.69557695219829507</v>
      </c>
      <c r="G54" s="136" t="s">
        <v>98</v>
      </c>
      <c r="H54" s="139">
        <v>1.5779565291802156</v>
      </c>
      <c r="J54" s="171" t="s">
        <v>105</v>
      </c>
      <c r="K54" s="155">
        <v>4106</v>
      </c>
    </row>
    <row r="56" spans="2:11" x14ac:dyDescent="0.25">
      <c r="B56" s="174" t="s">
        <v>117</v>
      </c>
    </row>
    <row r="57" spans="2:11" x14ac:dyDescent="0.25">
      <c r="B57" t="s">
        <v>118</v>
      </c>
    </row>
    <row r="58" spans="2:11" ht="23.25" thickBot="1" x14ac:dyDescent="0.3">
      <c r="B58" s="12" t="s">
        <v>80</v>
      </c>
      <c r="C58" s="12" t="s">
        <v>119</v>
      </c>
      <c r="D58" s="12" t="s">
        <v>114</v>
      </c>
      <c r="E58" s="12" t="s">
        <v>120</v>
      </c>
      <c r="G58" s="12" t="s">
        <v>80</v>
      </c>
      <c r="H58" s="12" t="s">
        <v>119</v>
      </c>
      <c r="J58" s="12" t="s">
        <v>80</v>
      </c>
      <c r="K58" s="12" t="s">
        <v>120</v>
      </c>
    </row>
    <row r="59" spans="2:11" x14ac:dyDescent="0.25">
      <c r="B59" s="136" t="s">
        <v>84</v>
      </c>
      <c r="C59" s="139">
        <v>1861.5</v>
      </c>
      <c r="D59" s="140">
        <v>4256350</v>
      </c>
      <c r="E59" s="139">
        <f>C59/D59*10000</f>
        <v>4.3734655279758483</v>
      </c>
      <c r="G59" s="136" t="s">
        <v>85</v>
      </c>
      <c r="H59" s="139">
        <v>10.600000000000001</v>
      </c>
      <c r="J59" s="136" t="s">
        <v>86</v>
      </c>
      <c r="K59" s="139">
        <v>0.17691175681325605</v>
      </c>
    </row>
    <row r="60" spans="2:11" x14ac:dyDescent="0.25">
      <c r="B60" s="136" t="s">
        <v>85</v>
      </c>
      <c r="C60" s="139">
        <v>10.600000000000001</v>
      </c>
      <c r="D60" s="140">
        <v>123360</v>
      </c>
      <c r="E60" s="139">
        <f t="shared" ref="E60:E79" si="2">C60/D60*10000</f>
        <v>0.85927367055771742</v>
      </c>
      <c r="G60" s="136" t="s">
        <v>86</v>
      </c>
      <c r="H60" s="139">
        <v>26.7</v>
      </c>
      <c r="J60" s="136" t="s">
        <v>103</v>
      </c>
      <c r="K60" s="139">
        <v>0.50606941923465176</v>
      </c>
    </row>
    <row r="61" spans="2:11" x14ac:dyDescent="0.25">
      <c r="B61" s="136" t="s">
        <v>86</v>
      </c>
      <c r="C61" s="139">
        <v>26.7</v>
      </c>
      <c r="D61" s="140">
        <v>1509227</v>
      </c>
      <c r="E61" s="139">
        <f t="shared" si="2"/>
        <v>0.17691175681325605</v>
      </c>
      <c r="G61" s="136" t="s">
        <v>88</v>
      </c>
      <c r="H61" s="139">
        <v>62.300000000000004</v>
      </c>
      <c r="J61" s="136" t="s">
        <v>85</v>
      </c>
      <c r="K61" s="139">
        <v>0.85927367055771742</v>
      </c>
    </row>
    <row r="62" spans="2:11" x14ac:dyDescent="0.25">
      <c r="B62" s="136" t="s">
        <v>87</v>
      </c>
      <c r="C62" s="139">
        <v>4231.3999999999996</v>
      </c>
      <c r="D62" s="140">
        <v>9943004</v>
      </c>
      <c r="E62" s="139">
        <f t="shared" si="2"/>
        <v>4.2556555342831999</v>
      </c>
      <c r="G62" s="136" t="s">
        <v>97</v>
      </c>
      <c r="H62" s="139">
        <v>114.5</v>
      </c>
      <c r="J62" s="171" t="s">
        <v>97</v>
      </c>
      <c r="K62" s="155">
        <v>0.89737058662173286</v>
      </c>
    </row>
    <row r="63" spans="2:11" x14ac:dyDescent="0.25">
      <c r="B63" s="136" t="s">
        <v>88</v>
      </c>
      <c r="C63" s="139">
        <v>62.300000000000004</v>
      </c>
      <c r="D63" s="140">
        <v>532616</v>
      </c>
      <c r="E63" s="139">
        <f t="shared" si="2"/>
        <v>1.1696982441383661</v>
      </c>
      <c r="G63" s="136" t="s">
        <v>95</v>
      </c>
      <c r="H63" s="139">
        <v>143.30000000000001</v>
      </c>
      <c r="J63" s="136" t="s">
        <v>95</v>
      </c>
      <c r="K63" s="139">
        <v>0.96358807114278999</v>
      </c>
    </row>
    <row r="64" spans="2:11" x14ac:dyDescent="0.25">
      <c r="B64" s="136" t="s">
        <v>131</v>
      </c>
      <c r="C64" s="139">
        <v>289.89999999999998</v>
      </c>
      <c r="D64" s="140">
        <v>540958</v>
      </c>
      <c r="E64" s="139">
        <f t="shared" si="2"/>
        <v>5.3590112356227282</v>
      </c>
      <c r="G64" s="136" t="s">
        <v>98</v>
      </c>
      <c r="H64" s="139">
        <v>160.9</v>
      </c>
      <c r="J64" s="136" t="s">
        <v>96</v>
      </c>
      <c r="K64" s="139">
        <v>1.1127088888274508</v>
      </c>
    </row>
    <row r="65" spans="2:13" x14ac:dyDescent="0.25">
      <c r="B65" s="136" t="s">
        <v>90</v>
      </c>
      <c r="C65" s="139">
        <v>2011.3999999999999</v>
      </c>
      <c r="D65" s="140">
        <v>4847745</v>
      </c>
      <c r="E65" s="139">
        <f t="shared" si="2"/>
        <v>4.1491456336915409</v>
      </c>
      <c r="G65" s="136" t="s">
        <v>94</v>
      </c>
      <c r="H65" s="139">
        <v>216.5</v>
      </c>
      <c r="J65" s="136" t="s">
        <v>88</v>
      </c>
      <c r="K65" s="139">
        <v>1.1696982441383661</v>
      </c>
    </row>
    <row r="66" spans="2:13" x14ac:dyDescent="0.25">
      <c r="B66" s="136" t="s">
        <v>91</v>
      </c>
      <c r="C66" s="139">
        <v>836.3</v>
      </c>
      <c r="D66" s="140">
        <v>1194647</v>
      </c>
      <c r="E66" s="139">
        <f t="shared" si="2"/>
        <v>7.0003942587224506</v>
      </c>
      <c r="G66" s="136" t="s">
        <v>103</v>
      </c>
      <c r="H66" s="139">
        <v>244.60000000000002</v>
      </c>
      <c r="J66" s="136" t="s">
        <v>93</v>
      </c>
      <c r="K66" s="139">
        <v>1.4151596244913247</v>
      </c>
    </row>
    <row r="67" spans="2:13" x14ac:dyDescent="0.25">
      <c r="B67" s="136" t="s">
        <v>92</v>
      </c>
      <c r="C67" s="139">
        <v>2960.3</v>
      </c>
      <c r="D67" s="140">
        <v>4425366</v>
      </c>
      <c r="E67" s="139">
        <f t="shared" si="2"/>
        <v>6.6893902108887717</v>
      </c>
      <c r="G67" s="136" t="s">
        <v>101</v>
      </c>
      <c r="H67" s="139">
        <v>255.2</v>
      </c>
      <c r="J67" s="136" t="s">
        <v>99</v>
      </c>
      <c r="K67" s="139">
        <v>2.017985854541446</v>
      </c>
    </row>
    <row r="68" spans="2:13" x14ac:dyDescent="0.25">
      <c r="B68" s="136" t="s">
        <v>93</v>
      </c>
      <c r="C68" s="139">
        <v>518.40000000000009</v>
      </c>
      <c r="D68" s="140">
        <v>3663191</v>
      </c>
      <c r="E68" s="139">
        <f t="shared" si="2"/>
        <v>1.4151596244913247</v>
      </c>
      <c r="G68" s="136" t="s">
        <v>131</v>
      </c>
      <c r="H68" s="139">
        <v>289.89999999999998</v>
      </c>
      <c r="J68" s="136" t="s">
        <v>94</v>
      </c>
      <c r="K68" s="139">
        <v>2.5209242535036771</v>
      </c>
    </row>
    <row r="69" spans="2:13" x14ac:dyDescent="0.25">
      <c r="B69" s="136" t="s">
        <v>94</v>
      </c>
      <c r="C69" s="139">
        <v>216.5</v>
      </c>
      <c r="D69" s="140">
        <v>858812</v>
      </c>
      <c r="E69" s="139">
        <f t="shared" si="2"/>
        <v>2.5209242535036771</v>
      </c>
      <c r="G69" s="136" t="s">
        <v>93</v>
      </c>
      <c r="H69" s="139">
        <v>518.40000000000009</v>
      </c>
      <c r="J69" s="171" t="s">
        <v>105</v>
      </c>
      <c r="K69" s="155">
        <v>3.2306889771025924</v>
      </c>
    </row>
    <row r="70" spans="2:13" x14ac:dyDescent="0.25">
      <c r="B70" s="136" t="s">
        <v>95</v>
      </c>
      <c r="C70" s="139">
        <v>143.30000000000001</v>
      </c>
      <c r="D70" s="140">
        <v>1487150</v>
      </c>
      <c r="E70" s="139">
        <f t="shared" si="2"/>
        <v>0.96358807114278999</v>
      </c>
      <c r="G70" s="136" t="s">
        <v>104</v>
      </c>
      <c r="H70" s="139">
        <v>561.6</v>
      </c>
      <c r="J70" s="136" t="s">
        <v>104</v>
      </c>
      <c r="K70" s="139">
        <v>3.5378316795944094</v>
      </c>
    </row>
    <row r="71" spans="2:13" x14ac:dyDescent="0.25">
      <c r="B71" s="136" t="s">
        <v>96</v>
      </c>
      <c r="C71" s="139">
        <v>635.9</v>
      </c>
      <c r="D71" s="140">
        <v>5714882</v>
      </c>
      <c r="E71" s="139">
        <f t="shared" si="2"/>
        <v>1.1127088888274508</v>
      </c>
      <c r="G71" s="136" t="s">
        <v>96</v>
      </c>
      <c r="H71" s="139">
        <v>635.9</v>
      </c>
      <c r="J71" s="136" t="s">
        <v>100</v>
      </c>
      <c r="K71" s="139">
        <v>3.6985006911906146</v>
      </c>
    </row>
    <row r="72" spans="2:13" x14ac:dyDescent="0.25">
      <c r="B72" s="136" t="s">
        <v>97</v>
      </c>
      <c r="C72" s="139">
        <v>114.5</v>
      </c>
      <c r="D72" s="140">
        <v>1275950</v>
      </c>
      <c r="E72" s="139">
        <f t="shared" si="2"/>
        <v>0.89737058662173286</v>
      </c>
      <c r="G72" s="136" t="s">
        <v>91</v>
      </c>
      <c r="H72" s="139">
        <v>836.3</v>
      </c>
      <c r="J72" s="136" t="s">
        <v>90</v>
      </c>
      <c r="K72" s="139">
        <v>4.1491456336915409</v>
      </c>
    </row>
    <row r="73" spans="2:13" x14ac:dyDescent="0.25">
      <c r="B73" s="136" t="s">
        <v>98</v>
      </c>
      <c r="C73" s="139">
        <v>160.9</v>
      </c>
      <c r="D73" s="140">
        <v>292150</v>
      </c>
      <c r="E73" s="139">
        <f t="shared" si="2"/>
        <v>5.5074448057504712</v>
      </c>
      <c r="G73" s="136" t="s">
        <v>99</v>
      </c>
      <c r="H73" s="139">
        <v>1135</v>
      </c>
      <c r="J73" s="136" t="s">
        <v>87</v>
      </c>
      <c r="K73" s="139">
        <v>4.2556555342831999</v>
      </c>
      <c r="M73" s="177" t="s">
        <v>132</v>
      </c>
    </row>
    <row r="74" spans="2:13" x14ac:dyDescent="0.25">
      <c r="B74" s="136" t="s">
        <v>99</v>
      </c>
      <c r="C74" s="139">
        <v>1135</v>
      </c>
      <c r="D74" s="140">
        <v>5624420</v>
      </c>
      <c r="E74" s="139">
        <f t="shared" si="2"/>
        <v>2.017985854541446</v>
      </c>
      <c r="G74" s="136" t="s">
        <v>102</v>
      </c>
      <c r="H74" s="139">
        <v>1343.6</v>
      </c>
      <c r="J74" s="136" t="s">
        <v>84</v>
      </c>
      <c r="K74" s="139">
        <v>4.3734655279758483</v>
      </c>
    </row>
    <row r="75" spans="2:13" x14ac:dyDescent="0.25">
      <c r="B75" s="136" t="s">
        <v>100</v>
      </c>
      <c r="C75" s="139">
        <v>1450.9</v>
      </c>
      <c r="D75" s="140">
        <v>3922941</v>
      </c>
      <c r="E75" s="139">
        <f t="shared" si="2"/>
        <v>3.6985006911906146</v>
      </c>
      <c r="G75" s="136" t="s">
        <v>100</v>
      </c>
      <c r="H75" s="139">
        <v>1450.9</v>
      </c>
      <c r="J75" s="136" t="s">
        <v>101</v>
      </c>
      <c r="K75" s="139">
        <v>4.7157259852762907</v>
      </c>
    </row>
    <row r="76" spans="2:13" x14ac:dyDescent="0.25">
      <c r="B76" s="136" t="s">
        <v>101</v>
      </c>
      <c r="C76" s="139">
        <v>255.2</v>
      </c>
      <c r="D76" s="140">
        <v>541168</v>
      </c>
      <c r="E76" s="139">
        <f t="shared" si="2"/>
        <v>4.7157259852762907</v>
      </c>
      <c r="G76" s="136" t="s">
        <v>84</v>
      </c>
      <c r="H76" s="139">
        <v>1861.5</v>
      </c>
      <c r="J76" s="136" t="s">
        <v>131</v>
      </c>
      <c r="K76" s="139">
        <v>5.3590112356227282</v>
      </c>
    </row>
    <row r="77" spans="2:13" x14ac:dyDescent="0.25">
      <c r="B77" s="136" t="s">
        <v>102</v>
      </c>
      <c r="C77" s="139">
        <v>1343.6</v>
      </c>
      <c r="D77" s="140">
        <v>1855454</v>
      </c>
      <c r="E77" s="139">
        <f t="shared" si="2"/>
        <v>7.241354407061559</v>
      </c>
      <c r="G77" s="136" t="s">
        <v>90</v>
      </c>
      <c r="H77" s="139">
        <v>2011.3999999999999</v>
      </c>
      <c r="J77" s="136" t="s">
        <v>98</v>
      </c>
      <c r="K77" s="139">
        <v>5.5074448057504712</v>
      </c>
    </row>
    <row r="78" spans="2:13" x14ac:dyDescent="0.25">
      <c r="B78" s="136" t="s">
        <v>103</v>
      </c>
      <c r="C78" s="139">
        <v>244.60000000000002</v>
      </c>
      <c r="D78" s="140">
        <v>4833329</v>
      </c>
      <c r="E78" s="139">
        <f t="shared" si="2"/>
        <v>0.50606941923465176</v>
      </c>
      <c r="G78" s="136" t="s">
        <v>92</v>
      </c>
      <c r="H78" s="139">
        <v>2960.3</v>
      </c>
      <c r="J78" s="136" t="s">
        <v>92</v>
      </c>
      <c r="K78" s="139">
        <v>6.6893902108887717</v>
      </c>
    </row>
    <row r="79" spans="2:13" x14ac:dyDescent="0.25">
      <c r="B79" s="147" t="s">
        <v>104</v>
      </c>
      <c r="C79" s="150">
        <v>561.6</v>
      </c>
      <c r="D79" s="151">
        <v>1587413</v>
      </c>
      <c r="E79" s="150">
        <f t="shared" si="2"/>
        <v>3.5378316795944094</v>
      </c>
      <c r="G79" s="136" t="s">
        <v>87</v>
      </c>
      <c r="H79" s="139">
        <v>4231.3999999999996</v>
      </c>
      <c r="J79" s="136" t="s">
        <v>91</v>
      </c>
      <c r="K79" s="139">
        <v>7.0003942587224506</v>
      </c>
    </row>
    <row r="80" spans="2:13" x14ac:dyDescent="0.25">
      <c r="B80" s="171" t="s">
        <v>105</v>
      </c>
      <c r="C80" s="155">
        <v>19070.8</v>
      </c>
      <c r="D80" s="157">
        <v>59030133</v>
      </c>
      <c r="E80" s="155">
        <f>C80/D80*10000</f>
        <v>3.2306889771025924</v>
      </c>
      <c r="G80" s="171" t="s">
        <v>105</v>
      </c>
      <c r="H80" s="155">
        <v>19070.8</v>
      </c>
      <c r="J80" s="136" t="s">
        <v>102</v>
      </c>
      <c r="K80" s="139">
        <v>7.241354407061559</v>
      </c>
    </row>
    <row r="94" spans="12:12" x14ac:dyDescent="0.25">
      <c r="L94" s="126" t="s">
        <v>136</v>
      </c>
    </row>
  </sheetData>
  <mergeCells count="4">
    <mergeCell ref="J5:J6"/>
    <mergeCell ref="K5:L5"/>
    <mergeCell ref="M5:N5"/>
    <mergeCell ref="O5:P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0D63B-F9A7-4309-9158-5C3D34F4F9F1}">
  <sheetPr>
    <tabColor rgb="FF92D050"/>
  </sheetPr>
  <dimension ref="C2:L32"/>
  <sheetViews>
    <sheetView tabSelected="1" zoomScale="130" zoomScaleNormal="130" workbookViewId="0">
      <selection activeCell="O14" sqref="O14"/>
    </sheetView>
  </sheetViews>
  <sheetFormatPr defaultRowHeight="15" x14ac:dyDescent="0.25"/>
  <cols>
    <col min="1" max="1" width="14.42578125" customWidth="1"/>
    <col min="2" max="2" width="3.5703125" customWidth="1"/>
    <col min="3" max="3" width="13.42578125" customWidth="1"/>
    <col min="4" max="4" width="10.42578125" bestFit="1" customWidth="1"/>
    <col min="5" max="5" width="8.7109375" customWidth="1"/>
    <col min="6" max="6" width="8.5703125" bestFit="1" customWidth="1"/>
    <col min="7" max="7" width="9.7109375" customWidth="1"/>
    <col min="8" max="8" width="7.140625" bestFit="1" customWidth="1"/>
    <col min="9" max="9" width="7.42578125" bestFit="1" customWidth="1"/>
    <col min="10" max="10" width="7.5703125" bestFit="1" customWidth="1"/>
    <col min="11" max="11" width="8.85546875" bestFit="1" customWidth="1"/>
    <col min="12" max="12" width="6.5703125" customWidth="1"/>
  </cols>
  <sheetData>
    <row r="2" spans="3:12" x14ac:dyDescent="0.25">
      <c r="C2" s="125" t="s">
        <v>133</v>
      </c>
    </row>
    <row r="4" spans="3:12" ht="23.25" thickBot="1" x14ac:dyDescent="0.3">
      <c r="C4" s="186" t="s">
        <v>80</v>
      </c>
      <c r="D4" s="11" t="s">
        <v>134</v>
      </c>
      <c r="E4" s="11" t="s">
        <v>15</v>
      </c>
      <c r="F4" s="11" t="s">
        <v>17</v>
      </c>
      <c r="G4" s="11" t="s">
        <v>24</v>
      </c>
      <c r="H4" s="11" t="s">
        <v>68</v>
      </c>
      <c r="I4" s="11" t="s">
        <v>135</v>
      </c>
      <c r="J4" s="11" t="s">
        <v>71</v>
      </c>
      <c r="K4" s="11" t="s">
        <v>55</v>
      </c>
      <c r="L4" s="187"/>
    </row>
    <row r="5" spans="3:12" x14ac:dyDescent="0.25">
      <c r="C5" s="136" t="s">
        <v>84</v>
      </c>
      <c r="D5" s="141">
        <v>5989.5</v>
      </c>
      <c r="E5" s="141">
        <v>28</v>
      </c>
      <c r="F5" s="141">
        <v>1883.6</v>
      </c>
      <c r="G5" s="141" t="s">
        <v>28</v>
      </c>
      <c r="H5" s="141">
        <v>647.9</v>
      </c>
      <c r="I5" s="141">
        <v>185.1</v>
      </c>
      <c r="J5" s="141">
        <v>1028.5</v>
      </c>
      <c r="K5" s="141">
        <v>9762.7000000000007</v>
      </c>
      <c r="L5" s="141"/>
    </row>
    <row r="6" spans="3:12" x14ac:dyDescent="0.25">
      <c r="C6" s="136" t="s">
        <v>85</v>
      </c>
      <c r="D6" s="141">
        <v>2901.7</v>
      </c>
      <c r="E6" s="141">
        <v>4.2</v>
      </c>
      <c r="F6" s="141">
        <v>27.9</v>
      </c>
      <c r="G6" s="141" t="s">
        <v>28</v>
      </c>
      <c r="H6" s="141">
        <v>2.2999999999999998</v>
      </c>
      <c r="I6" s="141">
        <v>2.1</v>
      </c>
      <c r="J6" s="141">
        <v>6.2</v>
      </c>
      <c r="K6" s="141">
        <v>2944.4</v>
      </c>
      <c r="L6" s="141"/>
    </row>
    <row r="7" spans="3:12" x14ac:dyDescent="0.25">
      <c r="C7" s="136" t="s">
        <v>86</v>
      </c>
      <c r="D7" s="141">
        <v>173.3</v>
      </c>
      <c r="E7" s="141">
        <v>154.30000000000001</v>
      </c>
      <c r="F7" s="141">
        <v>121.8</v>
      </c>
      <c r="G7" s="141" t="s">
        <v>28</v>
      </c>
      <c r="H7" s="141">
        <v>1.4</v>
      </c>
      <c r="I7" s="141">
        <v>1.8</v>
      </c>
      <c r="J7" s="141">
        <v>23.5</v>
      </c>
      <c r="K7" s="141">
        <v>476</v>
      </c>
      <c r="L7" s="141"/>
    </row>
    <row r="8" spans="3:12" x14ac:dyDescent="0.25">
      <c r="C8" s="136" t="s">
        <v>87</v>
      </c>
      <c r="D8" s="141">
        <v>10462.4</v>
      </c>
      <c r="E8" s="141">
        <v>0</v>
      </c>
      <c r="F8" s="141">
        <v>2545.5</v>
      </c>
      <c r="G8" s="141" t="s">
        <v>28</v>
      </c>
      <c r="H8" s="141">
        <v>1278.5</v>
      </c>
      <c r="I8" s="141">
        <v>159</v>
      </c>
      <c r="J8" s="141">
        <v>2793.9</v>
      </c>
      <c r="K8" s="141">
        <v>17239.3</v>
      </c>
      <c r="L8" s="141"/>
    </row>
    <row r="9" spans="3:12" x14ac:dyDescent="0.25">
      <c r="C9" s="136" t="s">
        <v>88</v>
      </c>
      <c r="D9" s="141">
        <v>3812.5</v>
      </c>
      <c r="E9" s="141"/>
      <c r="F9" s="141">
        <v>200.9</v>
      </c>
      <c r="G9" s="141" t="s">
        <v>28</v>
      </c>
      <c r="H9" s="141">
        <v>24.5</v>
      </c>
      <c r="I9" s="141">
        <v>11.7</v>
      </c>
      <c r="J9" s="141">
        <v>26.1</v>
      </c>
      <c r="K9" s="141">
        <v>4075.7</v>
      </c>
      <c r="L9" s="141"/>
    </row>
    <row r="10" spans="3:12" x14ac:dyDescent="0.25">
      <c r="C10" s="136" t="s">
        <v>131</v>
      </c>
      <c r="D10" s="141">
        <v>6005.4</v>
      </c>
      <c r="E10" s="141">
        <v>0</v>
      </c>
      <c r="F10" s="141">
        <v>271.3</v>
      </c>
      <c r="G10" s="141" t="s">
        <v>28</v>
      </c>
      <c r="H10" s="141">
        <v>141.4</v>
      </c>
      <c r="I10" s="141">
        <v>90</v>
      </c>
      <c r="J10" s="141">
        <v>58.5</v>
      </c>
      <c r="K10" s="141">
        <v>6566.7</v>
      </c>
      <c r="L10" s="141"/>
    </row>
    <row r="11" spans="3:12" x14ac:dyDescent="0.25">
      <c r="C11" s="136" t="s">
        <v>90</v>
      </c>
      <c r="D11" s="141">
        <v>4431.5</v>
      </c>
      <c r="E11" s="141">
        <v>22.6</v>
      </c>
      <c r="F11" s="141">
        <v>2258</v>
      </c>
      <c r="G11" s="141" t="s">
        <v>28</v>
      </c>
      <c r="H11" s="141">
        <v>561.79999999999995</v>
      </c>
      <c r="I11" s="141">
        <v>204.3</v>
      </c>
      <c r="J11" s="141">
        <v>1245.3</v>
      </c>
      <c r="K11" s="141">
        <v>8723.5</v>
      </c>
      <c r="L11" s="141"/>
    </row>
    <row r="12" spans="3:12" x14ac:dyDescent="0.25">
      <c r="C12" s="136" t="s">
        <v>91</v>
      </c>
      <c r="D12" s="141">
        <v>1968.3</v>
      </c>
      <c r="E12" s="141" t="s">
        <v>28</v>
      </c>
      <c r="F12" s="141">
        <v>609.29999999999995</v>
      </c>
      <c r="G12" s="141" t="s">
        <v>28</v>
      </c>
      <c r="H12" s="141">
        <v>68.5</v>
      </c>
      <c r="I12" s="141">
        <v>361</v>
      </c>
      <c r="J12" s="141">
        <v>406.8</v>
      </c>
      <c r="K12" s="141">
        <v>3414</v>
      </c>
      <c r="L12" s="141"/>
    </row>
    <row r="13" spans="3:12" x14ac:dyDescent="0.25">
      <c r="C13" s="136" t="s">
        <v>92</v>
      </c>
      <c r="D13" s="141">
        <v>899.6</v>
      </c>
      <c r="E13" s="141">
        <v>83.2</v>
      </c>
      <c r="F13" s="141">
        <v>2394.4</v>
      </c>
      <c r="G13" s="141" t="s">
        <v>28</v>
      </c>
      <c r="H13" s="141">
        <v>1089.2</v>
      </c>
      <c r="I13" s="141">
        <v>671.3</v>
      </c>
      <c r="J13" s="141">
        <v>1199.8</v>
      </c>
      <c r="K13" s="141">
        <v>6337.4</v>
      </c>
      <c r="L13" s="141"/>
    </row>
    <row r="14" spans="3:12" x14ac:dyDescent="0.25">
      <c r="C14" s="136" t="s">
        <v>93</v>
      </c>
      <c r="D14" s="141">
        <v>857.7</v>
      </c>
      <c r="E14" s="141">
        <v>287</v>
      </c>
      <c r="F14" s="141">
        <v>954.9</v>
      </c>
      <c r="G14" s="141">
        <v>5913.8</v>
      </c>
      <c r="H14" s="141">
        <v>86.9</v>
      </c>
      <c r="I14" s="141">
        <v>142.9</v>
      </c>
      <c r="J14" s="141">
        <v>288.60000000000002</v>
      </c>
      <c r="K14" s="141">
        <v>8531.7000000000007</v>
      </c>
      <c r="L14" s="141"/>
    </row>
    <row r="15" spans="3:12" x14ac:dyDescent="0.25">
      <c r="C15" s="136" t="s">
        <v>94</v>
      </c>
      <c r="D15" s="141">
        <v>1664.1</v>
      </c>
      <c r="E15" s="141">
        <v>2.4</v>
      </c>
      <c r="F15" s="141">
        <v>551.1</v>
      </c>
      <c r="G15" s="141" t="s">
        <v>28</v>
      </c>
      <c r="H15" s="141">
        <v>98.2</v>
      </c>
      <c r="I15" s="141">
        <v>25.8</v>
      </c>
      <c r="J15" s="141">
        <v>92.5</v>
      </c>
      <c r="K15" s="141">
        <v>2434</v>
      </c>
      <c r="L15" s="141"/>
    </row>
    <row r="16" spans="3:12" x14ac:dyDescent="0.25">
      <c r="C16" s="136" t="s">
        <v>95</v>
      </c>
      <c r="D16" s="141">
        <v>475.6</v>
      </c>
      <c r="E16" s="141">
        <v>37.799999999999997</v>
      </c>
      <c r="F16" s="141">
        <v>1314.3</v>
      </c>
      <c r="G16" s="141" t="s">
        <v>28</v>
      </c>
      <c r="H16" s="141">
        <v>0.3</v>
      </c>
      <c r="I16" s="141">
        <v>4.5999999999999996</v>
      </c>
      <c r="J16" s="141">
        <v>138.4</v>
      </c>
      <c r="K16" s="141">
        <v>1971.1</v>
      </c>
      <c r="L16" s="141"/>
    </row>
    <row r="17" spans="3:12" x14ac:dyDescent="0.25">
      <c r="C17" s="136" t="s">
        <v>96</v>
      </c>
      <c r="D17" s="141">
        <v>1250</v>
      </c>
      <c r="E17" s="141">
        <v>151.6</v>
      </c>
      <c r="F17" s="141">
        <v>1736</v>
      </c>
      <c r="G17" s="141" t="s">
        <v>28</v>
      </c>
      <c r="H17" s="141">
        <v>234.1</v>
      </c>
      <c r="I17" s="141">
        <v>181.8</v>
      </c>
      <c r="J17" s="141">
        <v>220</v>
      </c>
      <c r="K17" s="141">
        <v>3773.5</v>
      </c>
      <c r="L17" s="141"/>
    </row>
    <row r="18" spans="3:12" x14ac:dyDescent="0.25">
      <c r="C18" s="188" t="s">
        <v>97</v>
      </c>
      <c r="D18" s="189">
        <v>1590.6</v>
      </c>
      <c r="E18" s="189">
        <v>482.9</v>
      </c>
      <c r="F18" s="189">
        <v>909.9</v>
      </c>
      <c r="G18" s="189"/>
      <c r="H18" s="189">
        <v>9.5</v>
      </c>
      <c r="I18" s="189">
        <v>39.6</v>
      </c>
      <c r="J18" s="189">
        <v>65.400000000000006</v>
      </c>
      <c r="K18" s="189">
        <v>3098</v>
      </c>
      <c r="L18" s="189"/>
    </row>
    <row r="19" spans="3:12" ht="18.75" customHeight="1" x14ac:dyDescent="0.25">
      <c r="C19" s="136" t="s">
        <v>98</v>
      </c>
      <c r="D19" s="141">
        <v>245.2</v>
      </c>
      <c r="E19" s="141">
        <v>718.4</v>
      </c>
      <c r="F19" s="141">
        <v>221.3</v>
      </c>
      <c r="G19" s="141" t="s">
        <v>28</v>
      </c>
      <c r="H19" s="141">
        <v>136.9</v>
      </c>
      <c r="I19" s="141">
        <v>2.9</v>
      </c>
      <c r="J19" s="141">
        <v>21.1</v>
      </c>
      <c r="K19" s="141">
        <v>1345.7</v>
      </c>
      <c r="L19" s="141"/>
    </row>
    <row r="20" spans="3:12" ht="18.75" customHeight="1" x14ac:dyDescent="0.25">
      <c r="C20" s="136" t="s">
        <v>99</v>
      </c>
      <c r="D20" s="141">
        <v>681.3</v>
      </c>
      <c r="E20" s="141">
        <v>3557.1</v>
      </c>
      <c r="F20" s="141">
        <v>952.2</v>
      </c>
      <c r="G20" s="141" t="s">
        <v>28</v>
      </c>
      <c r="H20" s="141">
        <v>362.5</v>
      </c>
      <c r="I20" s="141">
        <v>669.2</v>
      </c>
      <c r="J20" s="141">
        <v>103.3</v>
      </c>
      <c r="K20" s="141">
        <v>6325.5</v>
      </c>
      <c r="L20" s="141"/>
    </row>
    <row r="21" spans="3:12" ht="18.75" customHeight="1" x14ac:dyDescent="0.25">
      <c r="C21" s="136" t="s">
        <v>100</v>
      </c>
      <c r="D21" s="141">
        <v>9.8000000000000007</v>
      </c>
      <c r="E21" s="141">
        <v>5387.8</v>
      </c>
      <c r="F21" s="141">
        <v>3880.9</v>
      </c>
      <c r="G21" s="141" t="s">
        <v>28</v>
      </c>
      <c r="H21" s="141">
        <v>468.1</v>
      </c>
      <c r="I21" s="141">
        <v>874.4</v>
      </c>
      <c r="J21" s="141">
        <v>108.4</v>
      </c>
      <c r="K21" s="141">
        <v>10729.3</v>
      </c>
      <c r="L21" s="141"/>
    </row>
    <row r="22" spans="3:12" ht="18.75" customHeight="1" x14ac:dyDescent="0.25">
      <c r="C22" s="136" t="s">
        <v>101</v>
      </c>
      <c r="D22" s="141">
        <v>383.1</v>
      </c>
      <c r="E22" s="141">
        <v>2651.8</v>
      </c>
      <c r="F22" s="141">
        <v>476.7</v>
      </c>
      <c r="G22" s="141" t="s">
        <v>28</v>
      </c>
      <c r="H22" s="141">
        <v>11.6</v>
      </c>
      <c r="I22" s="141">
        <v>216.5</v>
      </c>
      <c r="J22" s="141">
        <v>27.1</v>
      </c>
      <c r="K22" s="141">
        <v>3766.7</v>
      </c>
      <c r="L22" s="141"/>
    </row>
    <row r="23" spans="3:12" ht="18.75" customHeight="1" x14ac:dyDescent="0.25">
      <c r="C23" s="136" t="s">
        <v>102</v>
      </c>
      <c r="D23" s="141">
        <v>1024.5999999999999</v>
      </c>
      <c r="E23" s="141">
        <v>2204.1</v>
      </c>
      <c r="F23" s="141">
        <v>660.8</v>
      </c>
      <c r="G23" s="141" t="s">
        <v>28</v>
      </c>
      <c r="H23" s="141">
        <v>1268.0999999999999</v>
      </c>
      <c r="I23" s="141"/>
      <c r="J23" s="141">
        <v>75.5</v>
      </c>
      <c r="K23" s="141">
        <v>5233.1000000000004</v>
      </c>
      <c r="L23" s="141"/>
    </row>
    <row r="24" spans="3:12" ht="18.75" customHeight="1" x14ac:dyDescent="0.25">
      <c r="C24" s="136" t="s">
        <v>103</v>
      </c>
      <c r="D24" s="141">
        <v>103.8</v>
      </c>
      <c r="E24" s="141">
        <v>3393.9</v>
      </c>
      <c r="F24" s="141">
        <v>1901.7</v>
      </c>
      <c r="G24" s="141" t="s">
        <v>28</v>
      </c>
      <c r="H24" s="141">
        <v>145.5</v>
      </c>
      <c r="I24" s="141">
        <v>3.3</v>
      </c>
      <c r="J24" s="141">
        <v>95.8</v>
      </c>
      <c r="K24" s="141">
        <v>5644.1</v>
      </c>
      <c r="L24" s="141"/>
    </row>
    <row r="25" spans="3:12" x14ac:dyDescent="0.25">
      <c r="C25" s="147" t="s">
        <v>104</v>
      </c>
      <c r="D25" s="152">
        <v>458.1</v>
      </c>
      <c r="E25" s="152">
        <v>1760.5</v>
      </c>
      <c r="F25" s="152">
        <v>1166.5</v>
      </c>
      <c r="G25" s="152" t="s">
        <v>28</v>
      </c>
      <c r="H25" s="152">
        <v>200.7</v>
      </c>
      <c r="I25" s="152">
        <v>261.5</v>
      </c>
      <c r="J25" s="152">
        <v>99.4</v>
      </c>
      <c r="K25" s="152">
        <v>3946.7</v>
      </c>
      <c r="L25" s="141"/>
    </row>
    <row r="26" spans="3:12" x14ac:dyDescent="0.25">
      <c r="C26" s="171" t="s">
        <v>105</v>
      </c>
      <c r="D26" s="158">
        <v>45388.2</v>
      </c>
      <c r="E26" s="158">
        <v>20927.3</v>
      </c>
      <c r="F26" s="158">
        <v>25039</v>
      </c>
      <c r="G26" s="158">
        <v>5913.8</v>
      </c>
      <c r="H26" s="158">
        <v>6837.8</v>
      </c>
      <c r="I26" s="158">
        <v>4108.8</v>
      </c>
      <c r="J26" s="158">
        <v>8124.2</v>
      </c>
      <c r="K26" s="158">
        <v>116339</v>
      </c>
      <c r="L26" s="158"/>
    </row>
    <row r="28" spans="3:12" x14ac:dyDescent="0.25">
      <c r="C28" s="171" t="s">
        <v>112</v>
      </c>
      <c r="D28" s="73">
        <f>D26/$K$26*100</f>
        <v>39.013744316179441</v>
      </c>
      <c r="E28" s="73">
        <f>E26/$K$26*100</f>
        <v>17.988206878174989</v>
      </c>
      <c r="F28" s="73">
        <f>F26/$K$26*100</f>
        <v>21.522447330645786</v>
      </c>
      <c r="G28" s="73">
        <f>G26/$K$26*100</f>
        <v>5.0832480939323874</v>
      </c>
      <c r="H28" s="73">
        <f>H26/$K$26*100</f>
        <v>5.877478747453563</v>
      </c>
      <c r="I28" s="73">
        <f>I26/$K$26*100</f>
        <v>3.5317477372162389</v>
      </c>
      <c r="J28" s="73">
        <f>J26/$K$26*100</f>
        <v>6.9832128520960293</v>
      </c>
      <c r="K28" s="73">
        <f t="shared" ref="E28:K28" si="0">K26/$K$26*100</f>
        <v>100</v>
      </c>
      <c r="L28" s="73"/>
    </row>
    <row r="29" spans="3:12" x14ac:dyDescent="0.25">
      <c r="C29" s="142" t="s">
        <v>97</v>
      </c>
      <c r="D29" s="73">
        <f>D18/$K18*100</f>
        <v>51.342801807617811</v>
      </c>
      <c r="E29" s="73">
        <f>E18/$K18*100</f>
        <v>15.587475790832794</v>
      </c>
      <c r="F29" s="73">
        <f>F18/$K18*100</f>
        <v>29.370561652679143</v>
      </c>
      <c r="G29" s="73">
        <f>G18/$K$26*100</f>
        <v>0</v>
      </c>
      <c r="H29" s="73">
        <f>H18/$K18*100</f>
        <v>0.30664945125887672</v>
      </c>
      <c r="I29" s="73">
        <f>I18/$K18*100</f>
        <v>1.2782440284054228</v>
      </c>
      <c r="J29" s="73">
        <f>J18/$K18*100</f>
        <v>2.1110393802453196</v>
      </c>
      <c r="K29" s="73">
        <f>K18/$K18*100</f>
        <v>100</v>
      </c>
      <c r="L29" s="73"/>
    </row>
    <row r="31" spans="3:12" x14ac:dyDescent="0.25">
      <c r="C31" s="190"/>
      <c r="E31" s="181"/>
    </row>
    <row r="32" spans="3:12" x14ac:dyDescent="0.25">
      <c r="E32" s="73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Tab 5.1a</vt:lpstr>
      <vt:lpstr>Tab 5.1b</vt:lpstr>
      <vt:lpstr>Graf 5.1 5.2 5.3</vt:lpstr>
      <vt:lpstr>Tab 5.2</vt:lpstr>
      <vt:lpstr>Tab 5.3 Graf 5.4 5.5</vt:lpstr>
      <vt:lpstr>Tab 5.4 Graf 5.6 5.7</vt:lpstr>
      <vt:lpstr>Tab 5.5 Graf 5.8 5.9</vt:lpstr>
      <vt:lpstr>Tab 5.6 Graf 5.10 5.11</vt:lpstr>
      <vt:lpstr>Tab 5.7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Valentino</dc:creator>
  <cp:lastModifiedBy>Tiziana Valentino</cp:lastModifiedBy>
  <dcterms:created xsi:type="dcterms:W3CDTF">2024-10-03T16:33:27Z</dcterms:created>
  <dcterms:modified xsi:type="dcterms:W3CDTF">2024-10-03T17:09:27Z</dcterms:modified>
</cp:coreProperties>
</file>