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 interni3\Dati_Pubblicazioni_Aree_Tematiche_Altro\Bollettino-trimestrale\2022_Trim2\DATI X SITO - B2022_2\"/>
    </mc:Choice>
  </mc:AlternateContent>
  <bookViews>
    <workbookView xWindow="0" yWindow="0" windowWidth="21600" windowHeight="9600" activeTab="5"/>
  </bookViews>
  <sheets>
    <sheet name="Positivi" sheetId="2" r:id="rId1"/>
    <sheet name="Tamponi" sheetId="1" r:id="rId2"/>
    <sheet name="P su T" sheetId="3" r:id="rId3"/>
    <sheet name="Decessi" sheetId="4" r:id="rId4"/>
    <sheet name="Riepiloghi e grafici" sheetId="5" r:id="rId5"/>
    <sheet name="Grafici" sheetId="6" r:id="rId6"/>
  </sheets>
  <externalReferences>
    <externalReference r:id="rId7"/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5" l="1"/>
  <c r="M35" i="5" s="1"/>
  <c r="L34" i="5"/>
  <c r="L35" i="5" s="1"/>
  <c r="K34" i="5"/>
  <c r="K35" i="5" s="1"/>
  <c r="J34" i="5"/>
  <c r="J35" i="5" s="1"/>
  <c r="I34" i="5"/>
  <c r="I35" i="5" s="1"/>
  <c r="H34" i="5"/>
  <c r="H35" i="5" s="1"/>
  <c r="G34" i="5"/>
  <c r="G35" i="5" s="1"/>
  <c r="F34" i="5"/>
  <c r="F35" i="5" s="1"/>
  <c r="E34" i="5"/>
  <c r="E35" i="5" s="1"/>
  <c r="D34" i="5"/>
  <c r="D35" i="5" s="1"/>
  <c r="C34" i="5"/>
  <c r="C35" i="5" s="1"/>
  <c r="B34" i="5"/>
  <c r="B35" i="5" s="1"/>
  <c r="M29" i="5"/>
  <c r="M31" i="5" s="1"/>
  <c r="L29" i="5"/>
  <c r="L31" i="5" s="1"/>
  <c r="K29" i="5"/>
  <c r="K31" i="5" s="1"/>
  <c r="J29" i="5"/>
  <c r="J31" i="5" s="1"/>
  <c r="I29" i="5"/>
  <c r="I31" i="5" s="1"/>
  <c r="H29" i="5"/>
  <c r="H31" i="5" s="1"/>
  <c r="G29" i="5"/>
  <c r="G31" i="5" s="1"/>
  <c r="F29" i="5"/>
  <c r="F31" i="5" s="1"/>
  <c r="E29" i="5"/>
  <c r="E31" i="5" s="1"/>
  <c r="D29" i="5"/>
  <c r="D31" i="5" s="1"/>
  <c r="C29" i="5"/>
  <c r="C31" i="5" s="1"/>
  <c r="B29" i="5"/>
  <c r="B31" i="5" s="1"/>
  <c r="M17" i="5"/>
  <c r="M19" i="5" s="1"/>
  <c r="L17" i="5"/>
  <c r="L19" i="5" s="1"/>
  <c r="K17" i="5"/>
  <c r="K19" i="5" s="1"/>
  <c r="J17" i="5"/>
  <c r="J19" i="5" s="1"/>
  <c r="I17" i="5"/>
  <c r="I19" i="5" s="1"/>
  <c r="H17" i="5"/>
  <c r="H19" i="5" s="1"/>
  <c r="G17" i="5"/>
  <c r="G19" i="5" s="1"/>
  <c r="F17" i="5"/>
  <c r="F19" i="5" s="1"/>
  <c r="E17" i="5"/>
  <c r="E19" i="5" s="1"/>
  <c r="D17" i="5"/>
  <c r="D19" i="5" s="1"/>
  <c r="C17" i="5"/>
  <c r="C19" i="5" s="1"/>
  <c r="B17" i="5"/>
  <c r="B19" i="5" s="1"/>
  <c r="H45" i="4" l="1"/>
  <c r="H44" i="4"/>
  <c r="H43" i="4"/>
  <c r="H27" i="4"/>
  <c r="G27" i="4"/>
  <c r="I27" i="4" s="1"/>
  <c r="F27" i="4"/>
  <c r="E27" i="4"/>
  <c r="D27" i="4"/>
  <c r="C27" i="4"/>
  <c r="O8" i="4" s="1"/>
  <c r="B27" i="4"/>
  <c r="N8" i="4" s="1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Q8" i="4"/>
  <c r="P8" i="4"/>
  <c r="I8" i="4"/>
  <c r="I7" i="4"/>
  <c r="I6" i="4"/>
  <c r="B17" i="3" l="1"/>
  <c r="J18" i="3"/>
  <c r="I18" i="3"/>
  <c r="H18" i="3"/>
  <c r="G18" i="3"/>
  <c r="F18" i="3"/>
  <c r="E18" i="3"/>
  <c r="D18" i="3"/>
  <c r="C18" i="3"/>
  <c r="B18" i="3"/>
  <c r="J17" i="3"/>
  <c r="I17" i="3"/>
  <c r="H17" i="3"/>
  <c r="G17" i="3"/>
  <c r="F17" i="3"/>
  <c r="E17" i="3"/>
  <c r="D17" i="3"/>
  <c r="C17" i="3"/>
  <c r="A824" i="2"/>
  <c r="A733" i="2"/>
  <c r="A643" i="2"/>
  <c r="A551" i="2"/>
  <c r="A459" i="2"/>
  <c r="A368" i="2"/>
  <c r="A278" i="2"/>
  <c r="A186" i="2"/>
  <c r="A94" i="2"/>
  <c r="A824" i="1"/>
  <c r="A733" i="1"/>
  <c r="A643" i="1"/>
  <c r="A551" i="1"/>
  <c r="A459" i="1"/>
  <c r="A368" i="1"/>
  <c r="A278" i="1"/>
  <c r="A186" i="1"/>
  <c r="A94" i="1"/>
</calcChain>
</file>

<file path=xl/sharedStrings.xml><?xml version="1.0" encoding="utf-8"?>
<sst xmlns="http://schemas.openxmlformats.org/spreadsheetml/2006/main" count="168" uniqueCount="89">
  <si>
    <t>Italia</t>
  </si>
  <si>
    <t>Abruzzo</t>
  </si>
  <si>
    <t>TAMPONI</t>
  </si>
  <si>
    <t>ITALIA</t>
  </si>
  <si>
    <t>ABRUZZO</t>
  </si>
  <si>
    <t>Gennaio-
Marzo 
2021</t>
  </si>
  <si>
    <t>Aprile-
Giugno
2021</t>
  </si>
  <si>
    <t>Luglio-
Settembre 
2021</t>
  </si>
  <si>
    <t>Ottobre-
Dicembre 
2021</t>
  </si>
  <si>
    <t>Gennaio-
Marzo 
2022</t>
  </si>
  <si>
    <t>Aprile-
Giugno
2022</t>
  </si>
  <si>
    <t>Luglio-Settembre</t>
  </si>
  <si>
    <t>Ottobre-Dicembre</t>
  </si>
  <si>
    <t>T1</t>
  </si>
  <si>
    <t>T2</t>
  </si>
  <si>
    <t>T3</t>
  </si>
  <si>
    <t>T4</t>
  </si>
  <si>
    <t>Gennaio-Marzo</t>
  </si>
  <si>
    <t>Aprile-Giugno</t>
  </si>
  <si>
    <t xml:space="preserve">Tamponi - Media trimestrale. </t>
  </si>
  <si>
    <t>CASI POSITIVI</t>
  </si>
  <si>
    <t>Casi positivi - Media trimestrale.  Anni 2020-2022</t>
  </si>
  <si>
    <t>Aprile-
Giugno
2020</t>
  </si>
  <si>
    <t>Luglio-
Settembre
2020</t>
  </si>
  <si>
    <t>Ottobre-
Dicembre
2020</t>
  </si>
  <si>
    <t>Gennaio-
Marzo
2021</t>
  </si>
  <si>
    <t>Luglio-
Settembre
2021</t>
  </si>
  <si>
    <t>POSITIVI/TAMPONI</t>
  </si>
  <si>
    <t>Positivi/Tamponi - Media trimestrale.  Anni 2020-2022</t>
  </si>
  <si>
    <t>Decessi totali per regione. Gennaio-Giugno Media (2015 2019), 2020, 2021,2022</t>
  </si>
  <si>
    <t>Decessi totali:</t>
  </si>
  <si>
    <t>Regioni</t>
  </si>
  <si>
    <t>Media
 (2015-2019)
 ( A )</t>
  </si>
  <si>
    <t>2020
( B )</t>
  </si>
  <si>
    <t>di cui 
covid</t>
  </si>
  <si>
    <t>2021
( C )</t>
  </si>
  <si>
    <t>2022
( D )</t>
  </si>
  <si>
    <t>Variazione assoluta</t>
  </si>
  <si>
    <t>2022-2021
(D - C)</t>
  </si>
  <si>
    <t>Territorio</t>
  </si>
  <si>
    <t>Media 
(2015-2019)</t>
  </si>
  <si>
    <t>Piemonte</t>
  </si>
  <si>
    <t>Valle d'Aosta</t>
  </si>
  <si>
    <t>Lombardia</t>
  </si>
  <si>
    <t>Italia - Lombardia</t>
  </si>
  <si>
    <t>Bolzano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</si>
  <si>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</si>
  <si>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</si>
  <si>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</si>
  <si>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</si>
  <si>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</si>
  <si>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</si>
  <si>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</si>
  <si>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</si>
  <si>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</si>
  <si>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</si>
  <si>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</si>
  <si>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</si>
  <si>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</si>
  <si>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</si>
  <si>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</si>
  <si>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</si>
  <si>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Decessi mensili:</t>
  </si>
  <si>
    <t>Gen</t>
  </si>
  <si>
    <t>Feb</t>
  </si>
  <si>
    <t>Mar</t>
  </si>
  <si>
    <t>Apr</t>
  </si>
  <si>
    <t>Mag</t>
  </si>
  <si>
    <t>Giu</t>
  </si>
  <si>
    <t>Decessi totali mensili in Abruzzo. Gennaio - Giugno. Anni 2020, 2021,2022</t>
  </si>
  <si>
    <t>Gennaio-Maggio</t>
  </si>
  <si>
    <t>Gennaio - Maggio</t>
  </si>
  <si>
    <t>Etichette di riga</t>
  </si>
  <si>
    <t xml:space="preserve">Tasso di mortalità (grezzo) in Abruzzo. Periodo Gennaio – Maggio. </t>
  </si>
  <si>
    <t>Classe di età &lt; di 65 anni. Valori per 100.000 residenti. Anni 2016-2022</t>
  </si>
  <si>
    <t>0-64 anni</t>
  </si>
  <si>
    <t>Popolazione 0-64</t>
  </si>
  <si>
    <t xml:space="preserve">Tasso </t>
  </si>
  <si>
    <t>Classe di età 65 anni e oltre. Valori per 100.000 residenti. Anni 2016-2022</t>
  </si>
  <si>
    <t>&gt;= 65</t>
  </si>
  <si>
    <t>Popolazione &gt;=65</t>
  </si>
  <si>
    <t>Totale complessivo</t>
  </si>
  <si>
    <t xml:space="preserve">Popolazione </t>
  </si>
  <si>
    <t>Chieti</t>
  </si>
  <si>
    <t>L'Aquila</t>
  </si>
  <si>
    <t>Pescara</t>
  </si>
  <si>
    <t>Teramo</t>
  </si>
  <si>
    <t>Decessi totali in Abruzzo per provincia nel periodo Gennaio – Maggio.  Anni 2018, 2019, 2020, 2021</t>
  </si>
  <si>
    <t>Decessi Gennaio - Maggio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</si>
</sst>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\+\ #,##0"/>
    <numFmt numFmtId="165" formatCode="0.0%"/>
    <numFmt numFmtId="166" formatCode="_-* #,##0_-;\-* #,##0_-;_-* &quot;-&quot;??_-;_-@_-"/>
    <numFmt numFmtId="167" formatCode="_-* #,##0.0_-;\-* #,##0.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Times New Roman"/>
      <family val="1"/>
    </font>
    <font>
      <b/>
      <sz val="11"/>
      <color rgb="FF0070C0"/>
      <name val="Calibri"/>
      <family val="2"/>
      <scheme val="minor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70C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25669B"/>
      <name val="Times New Roman"/>
      <family val="1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theme="4" tint="-0.249977111117893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3" fontId="0" fillId="0" borderId="0" xfId="0" applyNumberFormat="1"/>
    <xf numFmtId="0" fontId="0" fillId="0" borderId="4" xfId="0" applyBorder="1"/>
    <xf numFmtId="0" fontId="2" fillId="0" borderId="4" xfId="0" applyFont="1" applyBorder="1"/>
    <xf numFmtId="3" fontId="0" fillId="0" borderId="4" xfId="0" applyNumberFormat="1" applyBorder="1"/>
    <xf numFmtId="0" fontId="3" fillId="0" borderId="0" xfId="0" applyFont="1"/>
    <xf numFmtId="164" fontId="0" fillId="0" borderId="0" xfId="0" applyNumberFormat="1"/>
    <xf numFmtId="0" fontId="2" fillId="0" borderId="4" xfId="0" applyFont="1" applyBorder="1" applyAlignment="1">
      <alignment wrapText="1"/>
    </xf>
    <xf numFmtId="165" fontId="0" fillId="0" borderId="4" xfId="2" applyNumberFormat="1" applyFont="1" applyBorder="1"/>
    <xf numFmtId="0" fontId="0" fillId="0" borderId="7" xfId="0" applyBorder="1"/>
    <xf numFmtId="0" fontId="0" fillId="0" borderId="5" xfId="0" applyBorder="1"/>
    <xf numFmtId="0" fontId="4" fillId="0" borderId="0" xfId="0" applyFont="1"/>
    <xf numFmtId="0" fontId="5" fillId="2" borderId="8" xfId="0" applyFont="1" applyFill="1" applyBorder="1" applyAlignment="1">
      <alignment horizontal="left" vertical="center" wrapText="1" readingOrder="1"/>
    </xf>
    <xf numFmtId="0" fontId="5" fillId="2" borderId="9" xfId="0" applyFont="1" applyFill="1" applyBorder="1" applyAlignment="1">
      <alignment horizontal="right" vertical="center" wrapText="1" readingOrder="1"/>
    </xf>
    <xf numFmtId="0" fontId="5" fillId="2" borderId="10" xfId="0" applyFont="1" applyFill="1" applyBorder="1" applyAlignment="1">
      <alignment horizontal="right" vertical="center" wrapText="1" readingOrder="1"/>
    </xf>
    <xf numFmtId="0" fontId="6" fillId="2" borderId="8" xfId="0" applyFont="1" applyFill="1" applyBorder="1" applyAlignment="1">
      <alignment horizontal="right" vertical="center" wrapText="1" readingOrder="1"/>
    </xf>
    <xf numFmtId="0" fontId="5" fillId="2" borderId="10" xfId="0" applyFont="1" applyFill="1" applyBorder="1" applyAlignment="1">
      <alignment horizontal="center" vertical="center" wrapText="1" readingOrder="1"/>
    </xf>
    <xf numFmtId="0" fontId="6" fillId="2" borderId="8" xfId="0" applyFont="1" applyFill="1" applyBorder="1" applyAlignment="1">
      <alignment horizontal="center" vertical="center" wrapText="1" readingOrder="1"/>
    </xf>
    <xf numFmtId="0" fontId="6" fillId="2" borderId="11" xfId="0" applyFont="1" applyFill="1" applyBorder="1" applyAlignment="1">
      <alignment horizontal="center" vertical="center" wrapText="1" readingOrder="1"/>
    </xf>
    <xf numFmtId="0" fontId="5" fillId="2" borderId="0" xfId="0" applyFont="1" applyFill="1" applyBorder="1" applyAlignment="1">
      <alignment horizontal="right" vertical="center" wrapText="1" readingOrder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 readingOrder="1"/>
    </xf>
    <xf numFmtId="3" fontId="8" fillId="0" borderId="15" xfId="0" applyNumberFormat="1" applyFont="1" applyBorder="1" applyAlignment="1">
      <alignment horizontal="right" vertical="center" wrapText="1" readingOrder="1"/>
    </xf>
    <xf numFmtId="3" fontId="8" fillId="0" borderId="16" xfId="0" applyNumberFormat="1" applyFont="1" applyBorder="1" applyAlignment="1">
      <alignment horizontal="right" vertical="center" wrapText="1" readingOrder="1"/>
    </xf>
    <xf numFmtId="3" fontId="9" fillId="0" borderId="14" xfId="0" applyNumberFormat="1" applyFont="1" applyBorder="1" applyAlignment="1">
      <alignment horizontal="right" vertical="center" wrapText="1" readingOrder="1"/>
    </xf>
    <xf numFmtId="3" fontId="9" fillId="0" borderId="17" xfId="0" applyNumberFormat="1" applyFont="1" applyBorder="1" applyAlignment="1">
      <alignment horizontal="right" vertical="center" wrapText="1" readingOrder="1"/>
    </xf>
    <xf numFmtId="3" fontId="9" fillId="0" borderId="18" xfId="0" applyNumberFormat="1" applyFont="1" applyBorder="1" applyAlignment="1">
      <alignment horizontal="right" vertical="center" wrapText="1" readingOrder="1"/>
    </xf>
    <xf numFmtId="3" fontId="10" fillId="0" borderId="17" xfId="0" applyNumberFormat="1" applyFont="1" applyBorder="1" applyAlignment="1">
      <alignment horizontal="right" vertical="center" wrapText="1" readingOrder="1"/>
    </xf>
    <xf numFmtId="0" fontId="0" fillId="0" borderId="0" xfId="0" applyBorder="1"/>
    <xf numFmtId="0" fontId="11" fillId="0" borderId="19" xfId="0" applyFont="1" applyBorder="1" applyAlignment="1">
      <alignment vertical="center"/>
    </xf>
    <xf numFmtId="3" fontId="12" fillId="3" borderId="8" xfId="0" applyNumberFormat="1" applyFont="1" applyFill="1" applyBorder="1" applyAlignment="1">
      <alignment horizontal="right" vertical="center" wrapText="1" readingOrder="1"/>
    </xf>
    <xf numFmtId="3" fontId="12" fillId="3" borderId="10" xfId="0" applyNumberFormat="1" applyFont="1" applyFill="1" applyBorder="1" applyAlignment="1">
      <alignment horizontal="right" vertical="center" wrapText="1" readingOrder="1"/>
    </xf>
    <xf numFmtId="0" fontId="8" fillId="3" borderId="8" xfId="0" applyFont="1" applyFill="1" applyBorder="1" applyAlignment="1">
      <alignment horizontal="left" vertical="center" wrapText="1" readingOrder="1"/>
    </xf>
    <xf numFmtId="3" fontId="8" fillId="3" borderId="9" xfId="0" applyNumberFormat="1" applyFont="1" applyFill="1" applyBorder="1" applyAlignment="1">
      <alignment horizontal="right" vertical="center" wrapText="1" readingOrder="1"/>
    </xf>
    <xf numFmtId="3" fontId="8" fillId="3" borderId="10" xfId="0" applyNumberFormat="1" applyFont="1" applyFill="1" applyBorder="1" applyAlignment="1">
      <alignment horizontal="right" vertical="center" wrapText="1" readingOrder="1"/>
    </xf>
    <xf numFmtId="0" fontId="9" fillId="3" borderId="8" xfId="0" applyFont="1" applyFill="1" applyBorder="1" applyAlignment="1">
      <alignment horizontal="right" vertical="center" wrapText="1" readingOrder="1"/>
    </xf>
    <xf numFmtId="3" fontId="9" fillId="3" borderId="0" xfId="0" applyNumberFormat="1" applyFont="1" applyFill="1" applyBorder="1" applyAlignment="1">
      <alignment horizontal="right" vertical="center" wrapText="1" readingOrder="1"/>
    </xf>
    <xf numFmtId="0" fontId="9" fillId="3" borderId="11" xfId="0" applyFont="1" applyFill="1" applyBorder="1" applyAlignment="1">
      <alignment horizontal="right" vertical="center" wrapText="1" readingOrder="1"/>
    </xf>
    <xf numFmtId="3" fontId="10" fillId="3" borderId="0" xfId="0" applyNumberFormat="1" applyFont="1" applyFill="1" applyBorder="1" applyAlignment="1">
      <alignment horizontal="right" vertical="center" wrapText="1" readingOrder="1"/>
    </xf>
    <xf numFmtId="3" fontId="13" fillId="2" borderId="8" xfId="0" applyNumberFormat="1" applyFont="1" applyFill="1" applyBorder="1" applyAlignment="1">
      <alignment horizontal="right" vertical="center" wrapText="1" readingOrder="1"/>
    </xf>
    <xf numFmtId="3" fontId="13" fillId="2" borderId="10" xfId="0" applyNumberFormat="1" applyFont="1" applyFill="1" applyBorder="1" applyAlignment="1">
      <alignment horizontal="right" vertical="center" wrapText="1" readingOrder="1"/>
    </xf>
    <xf numFmtId="0" fontId="8" fillId="0" borderId="8" xfId="0" applyFont="1" applyBorder="1" applyAlignment="1">
      <alignment horizontal="left" vertical="center" wrapText="1" readingOrder="1"/>
    </xf>
    <xf numFmtId="3" fontId="8" fillId="0" borderId="9" xfId="0" applyNumberFormat="1" applyFont="1" applyBorder="1" applyAlignment="1">
      <alignment horizontal="right" vertical="center" wrapText="1" readingOrder="1"/>
    </xf>
    <xf numFmtId="3" fontId="8" fillId="0" borderId="10" xfId="0" applyNumberFormat="1" applyFont="1" applyBorder="1" applyAlignment="1">
      <alignment horizontal="right" vertical="center" wrapText="1" readingOrder="1"/>
    </xf>
    <xf numFmtId="3" fontId="9" fillId="0" borderId="8" xfId="0" applyNumberFormat="1" applyFont="1" applyBorder="1" applyAlignment="1">
      <alignment horizontal="right" vertical="center" wrapText="1" readingOrder="1"/>
    </xf>
    <xf numFmtId="3" fontId="9" fillId="0" borderId="0" xfId="0" applyNumberFormat="1" applyFont="1" applyBorder="1" applyAlignment="1">
      <alignment horizontal="right" vertical="center" wrapText="1" readingOrder="1"/>
    </xf>
    <xf numFmtId="3" fontId="9" fillId="0" borderId="11" xfId="0" applyNumberFormat="1" applyFont="1" applyBorder="1" applyAlignment="1">
      <alignment horizontal="right" vertical="center" wrapText="1" readingOrder="1"/>
    </xf>
    <xf numFmtId="3" fontId="10" fillId="0" borderId="0" xfId="0" applyNumberFormat="1" applyFont="1" applyBorder="1" applyAlignment="1">
      <alignment horizontal="right" vertical="center" wrapText="1" readingOrder="1"/>
    </xf>
    <xf numFmtId="0" fontId="11" fillId="0" borderId="0" xfId="0" applyFont="1" applyFill="1" applyBorder="1" applyAlignment="1">
      <alignment vertical="center"/>
    </xf>
    <xf numFmtId="0" fontId="9" fillId="0" borderId="8" xfId="0" applyFont="1" applyBorder="1" applyAlignment="1">
      <alignment horizontal="right" vertical="center" wrapText="1" readingOrder="1"/>
    </xf>
    <xf numFmtId="0" fontId="9" fillId="0" borderId="11" xfId="0" applyFont="1" applyBorder="1" applyAlignment="1">
      <alignment horizontal="right" vertical="center" wrapText="1" readingOrder="1"/>
    </xf>
    <xf numFmtId="3" fontId="9" fillId="3" borderId="8" xfId="0" applyNumberFormat="1" applyFont="1" applyFill="1" applyBorder="1" applyAlignment="1">
      <alignment horizontal="right" vertical="center" wrapText="1" readingOrder="1"/>
    </xf>
    <xf numFmtId="3" fontId="9" fillId="3" borderId="11" xfId="0" applyNumberFormat="1" applyFont="1" applyFill="1" applyBorder="1" applyAlignment="1">
      <alignment horizontal="right" vertical="center" wrapText="1" readingOrder="1"/>
    </xf>
    <xf numFmtId="3" fontId="8" fillId="0" borderId="0" xfId="0" applyNumberFormat="1" applyFont="1" applyBorder="1" applyAlignment="1">
      <alignment horizontal="right" vertical="center" wrapText="1" readingOrder="1"/>
    </xf>
    <xf numFmtId="0" fontId="5" fillId="2" borderId="8" xfId="0" applyFont="1" applyFill="1" applyBorder="1" applyAlignment="1">
      <alignment horizontal="left" vertical="center" wrapText="1" readingOrder="1"/>
    </xf>
    <xf numFmtId="3" fontId="5" fillId="2" borderId="10" xfId="0" applyNumberFormat="1" applyFont="1" applyFill="1" applyBorder="1" applyAlignment="1">
      <alignment horizontal="right" vertical="center" wrapText="1" readingOrder="1"/>
    </xf>
    <xf numFmtId="3" fontId="5" fillId="2" borderId="6" xfId="0" applyNumberFormat="1" applyFont="1" applyFill="1" applyBorder="1" applyAlignment="1">
      <alignment horizontal="right" vertical="center" wrapText="1" readingOrder="1"/>
    </xf>
    <xf numFmtId="3" fontId="5" fillId="2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Alignment="1">
      <alignment horizontal="right"/>
    </xf>
    <xf numFmtId="3" fontId="12" fillId="3" borderId="0" xfId="0" applyNumberFormat="1" applyFont="1" applyFill="1" applyBorder="1" applyAlignment="1">
      <alignment horizontal="right" vertical="center" wrapText="1" readingOrder="1"/>
    </xf>
    <xf numFmtId="0" fontId="14" fillId="0" borderId="0" xfId="0" applyFont="1"/>
    <xf numFmtId="0" fontId="2" fillId="4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/>
    <xf numFmtId="166" fontId="0" fillId="0" borderId="0" xfId="1" applyNumberFormat="1" applyFont="1"/>
    <xf numFmtId="0" fontId="15" fillId="0" borderId="0" xfId="0" applyFont="1" applyAlignment="1">
      <alignment horizontal="left" vertical="center" readingOrder="1"/>
    </xf>
    <xf numFmtId="166" fontId="2" fillId="0" borderId="0" xfId="1" applyNumberFormat="1" applyFont="1"/>
    <xf numFmtId="167" fontId="2" fillId="0" borderId="0" xfId="1" applyNumberFormat="1" applyFont="1"/>
    <xf numFmtId="167" fontId="0" fillId="0" borderId="0" xfId="1" applyNumberFormat="1" applyFont="1"/>
    <xf numFmtId="0" fontId="2" fillId="0" borderId="0" xfId="0" applyFont="1" applyFill="1"/>
    <xf numFmtId="0" fontId="16" fillId="0" borderId="0" xfId="0" applyFont="1"/>
    <xf numFmtId="0" fontId="17" fillId="0" borderId="0" xfId="0" applyFont="1"/>
    <xf numFmtId="3" fontId="17" fillId="0" borderId="0" xfId="0" applyNumberFormat="1" applyFont="1"/>
    <xf numFmtId="0" fontId="0" fillId="0" borderId="0" xfId="0" applyAlignment="1">
      <alignment vertical="top"/>
    </xf>
    <xf numFmtId="0" fontId="18" fillId="0" borderId="0" xfId="0" applyFont="1" applyAlignment="1">
      <alignment horizontal="left" vertical="center" readingOrder="1"/>
    </xf>
    <xf numFmtId="0" fontId="2" fillId="0" borderId="0" xfId="0" applyFont="1" applyFill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80609159585387"/>
          <c:y val="8.351741640038142E-2"/>
          <c:w val="0.85934520892472421"/>
          <c:h val="0.61154776155135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Positivi!$I$6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Positivi!$J$4:$O$5</c:f>
              <c:multiLvlStrCache>
                <c:ptCount val="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</c:lvl>
                <c:lvl>
                  <c:pt idx="0">
                    <c:v>2021</c:v>
                  </c:pt>
                  <c:pt idx="1">
                    <c:v>2021</c:v>
                  </c:pt>
                  <c:pt idx="2">
                    <c:v>2021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2022</c:v>
                  </c:pt>
                </c:lvl>
              </c:multiLvlStrCache>
            </c:multiLvlStrRef>
          </c:cat>
          <c:val>
            <c:numRef>
              <c:f>Positivi!$J$6:$O$6</c:f>
              <c:numCache>
                <c:formatCode>#,##0</c:formatCode>
                <c:ptCount val="6"/>
                <c:pt idx="0">
                  <c:v>332.47777777777776</c:v>
                </c:pt>
                <c:pt idx="1">
                  <c:v>105.38461538461539</c:v>
                </c:pt>
                <c:pt idx="2">
                  <c:v>69.532608695652172</c:v>
                </c:pt>
                <c:pt idx="3">
                  <c:v>275.11956521739131</c:v>
                </c:pt>
                <c:pt idx="4">
                  <c:v>2317.7666666666669</c:v>
                </c:pt>
                <c:pt idx="5">
                  <c:v>1302.5222222222221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4-4DF7-97D1-9F1DD98CD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168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352264006139686"/>
          <c:y val="7.9090455280518682E-2"/>
          <c:w val="0.13372892953240437"/>
          <c:h val="0.128124206001656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760034207412533E-2"/>
          <c:y val="7.7693336558969359E-2"/>
          <c:w val="0.88044094845099907"/>
          <c:h val="0.6879308379145706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4326552930883643E-2"/>
                  <c:y val="-3.9386482939632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DA-451F-8354-8B1AAFE427F7}"/>
                </c:ext>
              </c:extLst>
            </c:dLbl>
            <c:dLbl>
              <c:idx val="2"/>
              <c:layout>
                <c:manualLayout>
                  <c:x val="-6.154877515310591E-2"/>
                  <c:y val="-3.4756853310002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DA-451F-8354-8B1AAFE427F7}"/>
                </c:ext>
              </c:extLst>
            </c:dLbl>
            <c:dLbl>
              <c:idx val="5"/>
              <c:layout>
                <c:manualLayout>
                  <c:x val="-5.7890888888888992E-2"/>
                  <c:y val="-7.1460073021725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DA-451F-8354-8B1AAFE427F7}"/>
                </c:ext>
              </c:extLst>
            </c:dLbl>
            <c:dLbl>
              <c:idx val="6"/>
              <c:layout>
                <c:manualLayout>
                  <c:x val="-4.5164916885389428E-2"/>
                  <c:y val="-3.475685331000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DA-451F-8354-8B1AAFE427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'Riepiloghi e grafici'!$G$1:$M$2</c:f>
              <c:multiLvlStrCache>
                <c:ptCount val="7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2022</c:v>
                  </c:pt>
                </c:lvl>
                <c:lvl>
                  <c:pt idx="0">
                    <c:v>Gennaio - Maggio</c:v>
                  </c:pt>
                </c:lvl>
              </c:multiLvlStrCache>
            </c:multiLvlStrRef>
          </c:cat>
          <c:val>
            <c:numRef>
              <c:f>'Riepiloghi e grafici'!$G$19:$M$19</c:f>
              <c:numCache>
                <c:formatCode>_-* #,##0.0_-;\-* #,##0.0_-;_-* "-"??_-;_-@_-</c:formatCode>
                <c:ptCount val="7"/>
                <c:pt idx="0">
                  <c:v>64.869930375566383</c:v>
                </c:pt>
                <c:pt idx="1">
                  <c:v>69.166999104897656</c:v>
                </c:pt>
                <c:pt idx="2">
                  <c:v>68.213233968387527</c:v>
                </c:pt>
                <c:pt idx="3">
                  <c:v>67.552762342515734</c:v>
                </c:pt>
                <c:pt idx="4">
                  <c:v>70.63725625297937</c:v>
                </c:pt>
                <c:pt idx="5">
                  <c:v>80.369096371361223</c:v>
                </c:pt>
                <c:pt idx="6">
                  <c:v>67.630382164004715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DA-451F-8354-8B1AAFE42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9340288"/>
        <c:axId val="709337008"/>
      </c:lineChart>
      <c:catAx>
        <c:axId val="7093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9337008"/>
        <c:crosses val="autoZero"/>
        <c:auto val="1"/>
        <c:lblAlgn val="ctr"/>
        <c:lblOffset val="100"/>
        <c:noMultiLvlLbl val="0"/>
      </c:catAx>
      <c:valAx>
        <c:axId val="709337008"/>
        <c:scaling>
          <c:orientation val="minMax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934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2334973375495"/>
          <c:y val="7.7693336558969359E-2"/>
          <c:w val="0.85207763292465666"/>
          <c:h val="0.7020568991071105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1526603891346711E-2"/>
                  <c:y val="5.9495744106957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BE1-4B6E-A53E-773536BB901A}"/>
                </c:ext>
              </c:extLst>
            </c:dLbl>
            <c:dLbl>
              <c:idx val="1"/>
              <c:layout>
                <c:manualLayout>
                  <c:x val="-6.0338074882839168E-2"/>
                  <c:y val="-5.7334011829185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E1-4B6E-A53E-773536BB901A}"/>
                </c:ext>
              </c:extLst>
            </c:dLbl>
            <c:dLbl>
              <c:idx val="2"/>
              <c:layout>
                <c:manualLayout>
                  <c:x val="-6.1548870897441967E-2"/>
                  <c:y val="7.118867468070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BE1-4B6E-A53E-773536BB901A}"/>
                </c:ext>
              </c:extLst>
            </c:dLbl>
            <c:dLbl>
              <c:idx val="5"/>
              <c:layout>
                <c:manualLayout>
                  <c:x val="-5.7890888888888992E-2"/>
                  <c:y val="-7.1460073021725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BE1-4B6E-A53E-773536BB901A}"/>
                </c:ext>
              </c:extLst>
            </c:dLbl>
            <c:dLbl>
              <c:idx val="6"/>
              <c:layout>
                <c:manualLayout>
                  <c:x val="-4.5164984184914034E-2"/>
                  <c:y val="7.118867468070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BE1-4B6E-A53E-773536BB90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'Riepiloghi e grafici'!$G$1:$M$2</c:f>
              <c:multiLvlStrCache>
                <c:ptCount val="7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2022</c:v>
                  </c:pt>
                </c:lvl>
                <c:lvl>
                  <c:pt idx="0">
                    <c:v>Gennaio - Maggio</c:v>
                  </c:pt>
                </c:lvl>
              </c:multiLvlStrCache>
            </c:multiLvlStrRef>
          </c:cat>
          <c:val>
            <c:numRef>
              <c:f>'Riepiloghi e grafici'!$G$31:$M$31</c:f>
              <c:numCache>
                <c:formatCode>_-* #,##0.0_-;\-* #,##0.0_-;_-* "-"??_-;_-@_-</c:formatCode>
                <c:ptCount val="7"/>
                <c:pt idx="0">
                  <c:v>1912.5620025377782</c:v>
                </c:pt>
                <c:pt idx="1">
                  <c:v>2093.2389362035633</c:v>
                </c:pt>
                <c:pt idx="2">
                  <c:v>1986.5526665561763</c:v>
                </c:pt>
                <c:pt idx="3">
                  <c:v>1931.6292200007733</c:v>
                </c:pt>
                <c:pt idx="4">
                  <c:v>2035.0761085373924</c:v>
                </c:pt>
                <c:pt idx="5">
                  <c:v>2118.9665025843751</c:v>
                </c:pt>
                <c:pt idx="6">
                  <c:v>2048.8714721730285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E1-4B6E-A53E-773536BB9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9340288"/>
        <c:axId val="709337008"/>
      </c:lineChart>
      <c:catAx>
        <c:axId val="7093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9337008"/>
        <c:crosses val="autoZero"/>
        <c:auto val="1"/>
        <c:lblAlgn val="ctr"/>
        <c:lblOffset val="100"/>
        <c:noMultiLvlLbl val="0"/>
      </c:catAx>
      <c:valAx>
        <c:axId val="70933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934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L'Aquila</a:t>
            </a:r>
          </a:p>
        </c:rich>
      </c:tx>
      <c:layout>
        <c:manualLayout>
          <c:xMode val="edge"/>
          <c:yMode val="edge"/>
          <c:x val="0.46331111111111106"/>
          <c:y val="1.5679012345679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F2-417A-ADE3-A3DBFF866F8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1F2-417A-ADE3-A3DBFF866F8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1F2-417A-ADE3-A3DBFF866F8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1F2-417A-ADE3-A3DBFF866F83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F2-417A-ADE3-A3DBFF866F83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F2-417A-ADE3-A3DBFF866F83}"/>
                </c:ext>
              </c:extLst>
            </c:dLbl>
            <c:dLbl>
              <c:idx val="2"/>
              <c:layout>
                <c:manualLayout>
                  <c:x val="0"/>
                  <c:y val="1.567901234567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F2-417A-ADE3-A3DBFF866F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Grafici!$B$3:$F$3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Grafici!$B$5:$F$5</c:f>
              <c:numCache>
                <c:formatCode>#,##0</c:formatCode>
                <c:ptCount val="5"/>
                <c:pt idx="0">
                  <c:v>1609</c:v>
                </c:pt>
                <c:pt idx="1">
                  <c:v>1654</c:v>
                </c:pt>
                <c:pt idx="2">
                  <c:v>1509</c:v>
                </c:pt>
                <c:pt idx="3">
                  <c:v>1746</c:v>
                </c:pt>
                <c:pt idx="4">
                  <c:v>1662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F2-417A-ADE3-A3DBFF866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33984"/>
        <c:axId val="527437904"/>
      </c:barChart>
      <c:catAx>
        <c:axId val="5274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7437904"/>
        <c:crosses val="autoZero"/>
        <c:auto val="1"/>
        <c:lblAlgn val="ctr"/>
        <c:lblOffset val="100"/>
        <c:noMultiLvlLbl val="0"/>
      </c:catAx>
      <c:valAx>
        <c:axId val="527437904"/>
        <c:scaling>
          <c:orientation val="minMax"/>
          <c:max val="2700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7433984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Teramo</a:t>
            </a:r>
          </a:p>
        </c:rich>
      </c:tx>
      <c:layout>
        <c:manualLayout>
          <c:xMode val="edge"/>
          <c:yMode val="edge"/>
          <c:x val="0.46331111111111106"/>
          <c:y val="1.5679012345679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AC-4272-9EBE-E5BC3F2D3EE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DAC-4272-9EBE-E5BC3F2D3EE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DAC-4272-9EBE-E5BC3F2D3EE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DAC-4272-9EBE-E5BC3F2D3EE8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AC-4272-9EBE-E5BC3F2D3EE8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AC-4272-9EBE-E5BC3F2D3EE8}"/>
                </c:ext>
              </c:extLst>
            </c:dLbl>
            <c:dLbl>
              <c:idx val="2"/>
              <c:layout>
                <c:manualLayout>
                  <c:x val="0"/>
                  <c:y val="1.567901234567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AC-4272-9EBE-E5BC3F2D3E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Grafici!$B$3:$F$3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Grafici!$B$7:$F$7</c:f>
              <c:numCache>
                <c:formatCode>#,##0</c:formatCode>
                <c:ptCount val="5"/>
                <c:pt idx="0">
                  <c:v>1457</c:v>
                </c:pt>
                <c:pt idx="1">
                  <c:v>1504</c:v>
                </c:pt>
                <c:pt idx="2">
                  <c:v>1663</c:v>
                </c:pt>
                <c:pt idx="3">
                  <c:v>1638</c:v>
                </c:pt>
                <c:pt idx="4">
                  <c:v>1653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AC-4272-9EBE-E5BC3F2D3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33984"/>
        <c:axId val="527437904"/>
      </c:barChart>
      <c:catAx>
        <c:axId val="5274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7437904"/>
        <c:crosses val="autoZero"/>
        <c:auto val="1"/>
        <c:lblAlgn val="ctr"/>
        <c:lblOffset val="100"/>
        <c:noMultiLvlLbl val="0"/>
      </c:catAx>
      <c:valAx>
        <c:axId val="527437904"/>
        <c:scaling>
          <c:orientation val="minMax"/>
          <c:max val="2700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7433984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Pescara</a:t>
            </a:r>
          </a:p>
        </c:rich>
      </c:tx>
      <c:layout>
        <c:manualLayout>
          <c:xMode val="edge"/>
          <c:yMode val="edge"/>
          <c:x val="0.46331111111111106"/>
          <c:y val="1.5679012345679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C18-4701-A8EA-226B7F16CFC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18-4701-A8EA-226B7F16CFC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C18-4701-A8EA-226B7F16CFC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C18-4701-A8EA-226B7F16CFCC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18-4701-A8EA-226B7F16CFCC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18-4701-A8EA-226B7F16CFCC}"/>
                </c:ext>
              </c:extLst>
            </c:dLbl>
            <c:dLbl>
              <c:idx val="2"/>
              <c:layout>
                <c:manualLayout>
                  <c:x val="0"/>
                  <c:y val="1.567901234567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18-4701-A8EA-226B7F16CF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Grafici!$B$3:$F$3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Grafici!$B$6:$F$6</c:f>
              <c:numCache>
                <c:formatCode>#,##0</c:formatCode>
                <c:ptCount val="5"/>
                <c:pt idx="0">
                  <c:v>1595</c:v>
                </c:pt>
                <c:pt idx="1">
                  <c:v>1498</c:v>
                </c:pt>
                <c:pt idx="2">
                  <c:v>1738</c:v>
                </c:pt>
                <c:pt idx="3">
                  <c:v>1840</c:v>
                </c:pt>
                <c:pt idx="4">
                  <c:v>1694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18-4701-A8EA-226B7F16C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33984"/>
        <c:axId val="527437904"/>
      </c:barChart>
      <c:catAx>
        <c:axId val="5274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7437904"/>
        <c:crosses val="autoZero"/>
        <c:auto val="1"/>
        <c:lblAlgn val="ctr"/>
        <c:lblOffset val="100"/>
        <c:noMultiLvlLbl val="0"/>
      </c:catAx>
      <c:valAx>
        <c:axId val="527437904"/>
        <c:scaling>
          <c:orientation val="minMax"/>
          <c:max val="2700"/>
          <c:min val="5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7433984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Chieti</a:t>
            </a:r>
          </a:p>
        </c:rich>
      </c:tx>
      <c:layout>
        <c:manualLayout>
          <c:xMode val="edge"/>
          <c:yMode val="edge"/>
          <c:x val="0.46331111111111106"/>
          <c:y val="1.5679012345679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AD-491A-872E-4D7558E602C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AD-491A-872E-4D7558E602C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AD-491A-872E-4D7558E602C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3AD-491A-872E-4D7558E602CB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AD-491A-872E-4D7558E602CB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AD-491A-872E-4D7558E602CB}"/>
                </c:ext>
              </c:extLst>
            </c:dLbl>
            <c:dLbl>
              <c:idx val="2"/>
              <c:layout>
                <c:manualLayout>
                  <c:x val="0"/>
                  <c:y val="1.567901234567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AD-491A-872E-4D7558E602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Grafici!$B$3:$F$3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Grafici!$B$4:$F$4</c:f>
              <c:numCache>
                <c:formatCode>#,##0</c:formatCode>
                <c:ptCount val="5"/>
                <c:pt idx="0">
                  <c:v>2133</c:v>
                </c:pt>
                <c:pt idx="1">
                  <c:v>2007</c:v>
                </c:pt>
                <c:pt idx="2">
                  <c:v>2178</c:v>
                </c:pt>
                <c:pt idx="3">
                  <c:v>2262</c:v>
                </c:pt>
                <c:pt idx="4">
                  <c:v>2162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AD-491A-872E-4D7558E60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33984"/>
        <c:axId val="527437904"/>
      </c:barChart>
      <c:catAx>
        <c:axId val="5274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7437904"/>
        <c:crosses val="autoZero"/>
        <c:auto val="1"/>
        <c:lblAlgn val="ctr"/>
        <c:lblOffset val="100"/>
        <c:noMultiLvlLbl val="0"/>
      </c:catAx>
      <c:valAx>
        <c:axId val="527437904"/>
        <c:scaling>
          <c:orientation val="minMax"/>
          <c:max val="2700"/>
          <c:min val="5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7433984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06079760865802"/>
          <c:y val="8.3899620740082337E-2"/>
          <c:w val="0.82529211613272502"/>
          <c:h val="0.62479889873114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Positivi!$I$7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Positivi!$J$4:$O$5</c:f>
              <c:multiLvlStrCache>
                <c:ptCount val="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</c:lvl>
                <c:lvl>
                  <c:pt idx="0">
                    <c:v>2021</c:v>
                  </c:pt>
                  <c:pt idx="1">
                    <c:v>2021</c:v>
                  </c:pt>
                  <c:pt idx="2">
                    <c:v>2021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2022</c:v>
                  </c:pt>
                </c:lvl>
              </c:multiLvlStrCache>
            </c:multiLvlStrRef>
          </c:cat>
          <c:val>
            <c:numRef>
              <c:f>Positivi!$J$7:$O$7</c:f>
              <c:numCache>
                <c:formatCode>#,##0</c:formatCode>
                <c:ptCount val="6"/>
                <c:pt idx="0">
                  <c:v>16308.244444444445</c:v>
                </c:pt>
                <c:pt idx="1">
                  <c:v>7443.2197802197807</c:v>
                </c:pt>
                <c:pt idx="2">
                  <c:v>4474.608695652174</c:v>
                </c:pt>
                <c:pt idx="3">
                  <c:v>15752.141304347826</c:v>
                </c:pt>
                <c:pt idx="4">
                  <c:v>92913.755555555559</c:v>
                </c:pt>
                <c:pt idx="5">
                  <c:v>42542.711111111108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1-419D-AEDF-857240FF9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961359757756491"/>
          <c:y val="8.4791467102280096E-2"/>
          <c:w val="0.10147774664541973"/>
          <c:h val="0.128710546308446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46072795070613"/>
          <c:y val="8.2005320660175116E-2"/>
          <c:w val="0.81714587739330802"/>
          <c:h val="0.61858039553537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Tamponi!$I$7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Tamponi!$J$4:$O$5</c:f>
              <c:multiLvlStrCache>
                <c:ptCount val="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</c:lvl>
                <c:lvl>
                  <c:pt idx="0">
                    <c:v>2021</c:v>
                  </c:pt>
                  <c:pt idx="1">
                    <c:v>2021</c:v>
                  </c:pt>
                  <c:pt idx="2">
                    <c:v>2021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2022</c:v>
                  </c:pt>
                </c:lvl>
              </c:multiLvlStrCache>
            </c:multiLvlStrRef>
          </c:cat>
          <c:val>
            <c:numRef>
              <c:f>Tamponi!$J$7:$O$7</c:f>
              <c:numCache>
                <c:formatCode>#,##0</c:formatCode>
                <c:ptCount val="6"/>
                <c:pt idx="0">
                  <c:v>258933.88888888888</c:v>
                </c:pt>
                <c:pt idx="1">
                  <c:v>238247.7912087912</c:v>
                </c:pt>
                <c:pt idx="2">
                  <c:v>226983</c:v>
                </c:pt>
                <c:pt idx="3">
                  <c:v>518173.52173913043</c:v>
                </c:pt>
                <c:pt idx="4">
                  <c:v>675227.6555555556</c:v>
                </c:pt>
                <c:pt idx="5">
                  <c:v>296030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3-4AAB-9DE4-4B5B72B83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1680"/>
        <c:crosses val="autoZero"/>
        <c:crossBetween val="between"/>
        <c:majorUnit val="15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638156409109808"/>
          <c:y val="3.4526177131492607E-2"/>
          <c:w val="0.10102010834914003"/>
          <c:h val="0.125804497437113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3224993752629"/>
          <c:y val="8.2005320660175116E-2"/>
          <c:w val="0.8394874673216679"/>
          <c:h val="0.64843389594644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Tamponi!$I$6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4.4780250616609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CB6-49E5-834A-3D1E668658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Tamponi!$J$4:$O$5</c:f>
              <c:multiLvlStrCache>
                <c:ptCount val="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</c:lvl>
                <c:lvl>
                  <c:pt idx="0">
                    <c:v>2021</c:v>
                  </c:pt>
                  <c:pt idx="1">
                    <c:v>2021</c:v>
                  </c:pt>
                  <c:pt idx="2">
                    <c:v>2021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2022</c:v>
                  </c:pt>
                </c:lvl>
              </c:multiLvlStrCache>
            </c:multiLvlStrRef>
          </c:cat>
          <c:val>
            <c:numRef>
              <c:f>Tamponi!$J$6:$O$6</c:f>
              <c:numCache>
                <c:formatCode>#,##0</c:formatCode>
                <c:ptCount val="6"/>
                <c:pt idx="0">
                  <c:v>8097.7111111111108</c:v>
                </c:pt>
                <c:pt idx="1">
                  <c:v>4978.7802197802193</c:v>
                </c:pt>
                <c:pt idx="2">
                  <c:v>5865.630434782609</c:v>
                </c:pt>
                <c:pt idx="3">
                  <c:v>14042.380434782608</c:v>
                </c:pt>
                <c:pt idx="4">
                  <c:v>21131.544444444444</c:v>
                </c:pt>
                <c:pt idx="5">
                  <c:v>7837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6-49E5-834A-3D1E66865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10922513949196"/>
          <c:y val="7.1312842940616808E-2"/>
          <c:w val="0.13417064845149893"/>
          <c:h val="0.12594533636021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966757741347902E-2"/>
          <c:y val="8.3612640651185066E-2"/>
          <c:w val="0.85894086574436312"/>
          <c:h val="0.573056021067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 su T'!$A$17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 su T'!$E$15:$J$16</c:f>
              <c:multiLvlStrCache>
                <c:ptCount val="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</c:lvl>
                <c:lvl>
                  <c:pt idx="0">
                    <c:v>2021</c:v>
                  </c:pt>
                  <c:pt idx="1">
                    <c:v>2021</c:v>
                  </c:pt>
                  <c:pt idx="2">
                    <c:v>2021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2022</c:v>
                  </c:pt>
                </c:lvl>
              </c:multiLvlStrCache>
            </c:multiLvlStrRef>
          </c:cat>
          <c:val>
            <c:numRef>
              <c:f>'P su T'!$E$17:$J$17</c:f>
              <c:numCache>
                <c:formatCode>0.0%</c:formatCode>
                <c:ptCount val="6"/>
                <c:pt idx="0">
                  <c:v>4.1058241423502388E-2</c:v>
                </c:pt>
                <c:pt idx="1">
                  <c:v>2.1166753849855103E-2</c:v>
                </c:pt>
                <c:pt idx="2">
                  <c:v>1.18542430295865E-2</c:v>
                </c:pt>
                <c:pt idx="3">
                  <c:v>1.9592088855243328E-2</c:v>
                </c:pt>
                <c:pt idx="4">
                  <c:v>0.1096827859771516</c:v>
                </c:pt>
                <c:pt idx="5">
                  <c:v>0.1662016361135922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7-45AB-8620-FC74FA257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278712"/>
        <c:axId val="741285600"/>
      </c:barChart>
      <c:catAx>
        <c:axId val="741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285600"/>
        <c:crosses val="autoZero"/>
        <c:auto val="1"/>
        <c:lblAlgn val="ctr"/>
        <c:lblOffset val="100"/>
        <c:noMultiLvlLbl val="0"/>
      </c:catAx>
      <c:valAx>
        <c:axId val="741285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27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311339504042618"/>
          <c:y val="9.3813143404357216E-2"/>
          <c:w val="0.13177528048937437"/>
          <c:h val="0.128270289681589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5512158018425"/>
          <c:y val="8.3296067733953427E-2"/>
          <c:w val="0.8552289086491508"/>
          <c:h val="0.5746725099126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 su T'!$A$18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 su T'!$E$15:$J$16</c:f>
              <c:multiLvlStrCache>
                <c:ptCount val="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</c:lvl>
                <c:lvl>
                  <c:pt idx="0">
                    <c:v>2021</c:v>
                  </c:pt>
                  <c:pt idx="1">
                    <c:v>2021</c:v>
                  </c:pt>
                  <c:pt idx="2">
                    <c:v>2021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2022</c:v>
                  </c:pt>
                </c:lvl>
              </c:multiLvlStrCache>
            </c:multiLvlStrRef>
          </c:cat>
          <c:val>
            <c:numRef>
              <c:f>'P su T'!$E$18:$J$18</c:f>
              <c:numCache>
                <c:formatCode>0.0%</c:formatCode>
                <c:ptCount val="6"/>
                <c:pt idx="0">
                  <c:v>6.2982271321937608E-2</c:v>
                </c:pt>
                <c:pt idx="1">
                  <c:v>3.1241505923120309E-2</c:v>
                </c:pt>
                <c:pt idx="2">
                  <c:v>1.9713408914553837E-2</c:v>
                </c:pt>
                <c:pt idx="3">
                  <c:v>3.0399355898154311E-2</c:v>
                </c:pt>
                <c:pt idx="4">
                  <c:v>0.13760359901003924</c:v>
                </c:pt>
                <c:pt idx="5">
                  <c:v>0.14371081009056888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A-4195-BC2E-4E2E66B30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278712"/>
        <c:axId val="741285600"/>
      </c:barChart>
      <c:catAx>
        <c:axId val="741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285600"/>
        <c:crosses val="autoZero"/>
        <c:auto val="1"/>
        <c:lblAlgn val="ctr"/>
        <c:lblOffset val="100"/>
        <c:noMultiLvlLbl val="0"/>
      </c:catAx>
      <c:valAx>
        <c:axId val="741285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27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226964457678591"/>
          <c:y val="7.2633932564171388E-2"/>
          <c:w val="9.7961100253199693E-2"/>
          <c:h val="0.127784634648063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Italia</a:t>
            </a:r>
          </a:p>
        </c:rich>
      </c:tx>
      <c:layout>
        <c:manualLayout>
          <c:xMode val="edge"/>
          <c:yMode val="edge"/>
          <c:x val="0.36382418300653596"/>
          <c:y val="4.8271604938271607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rgbClr val="0070C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124565510392283"/>
          <c:y val="8.266689629457756E-2"/>
          <c:w val="0.79471030085203309"/>
          <c:h val="0.687742592592592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Decessi!$N$5:$Q$5</c:f>
              <c:strCache>
                <c:ptCount val="4"/>
                <c:pt idx="0">
                  <c:v>Media 
(2015-2019)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Decessi!$N$7:$Q$7</c:f>
              <c:numCache>
                <c:formatCode>#,##0</c:formatCode>
                <c:ptCount val="4"/>
                <c:pt idx="0">
                  <c:v>335034.60000000003</c:v>
                </c:pt>
                <c:pt idx="1">
                  <c:v>378428</c:v>
                </c:pt>
                <c:pt idx="2">
                  <c:v>372883</c:v>
                </c:pt>
                <c:pt idx="3">
                  <c:v>352256.72690715443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4-47DD-80DF-E216D61F4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921344"/>
        <c:axId val="233924872"/>
      </c:barChart>
      <c:catAx>
        <c:axId val="23392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924872"/>
        <c:crosses val="autoZero"/>
        <c:auto val="1"/>
        <c:lblAlgn val="ctr"/>
        <c:lblOffset val="100"/>
        <c:noMultiLvlLbl val="0"/>
      </c:catAx>
      <c:valAx>
        <c:axId val="233924872"/>
        <c:scaling>
          <c:orientation val="minMax"/>
          <c:max val="500000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92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Abruzzo</a:t>
            </a:r>
          </a:p>
        </c:rich>
      </c:tx>
      <c:layout>
        <c:manualLayout>
          <c:xMode val="edge"/>
          <c:yMode val="edge"/>
          <c:x val="0.36382418300653596"/>
          <c:y val="4.8271604938271607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rgbClr val="0070C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124565510392283"/>
          <c:y val="8.266689629457756E-2"/>
          <c:w val="0.79471030085203309"/>
          <c:h val="0.687742592592592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Decessi!$N$5:$Q$5</c:f>
              <c:strCache>
                <c:ptCount val="4"/>
                <c:pt idx="0">
                  <c:v>Media 
(2015-2019)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Decessi!$N$6:$Q$6</c:f>
              <c:numCache>
                <c:formatCode>#,##0</c:formatCode>
                <c:ptCount val="4"/>
                <c:pt idx="0">
                  <c:v>7943.4000000000005</c:v>
                </c:pt>
                <c:pt idx="1">
                  <c:v>8223</c:v>
                </c:pt>
                <c:pt idx="2">
                  <c:v>8753</c:v>
                </c:pt>
                <c:pt idx="3">
                  <c:v>8325.4523131377082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6-47DE-A245-DD55B4A6C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921344"/>
        <c:axId val="233924872"/>
      </c:barChart>
      <c:catAx>
        <c:axId val="23392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924872"/>
        <c:crosses val="autoZero"/>
        <c:auto val="1"/>
        <c:lblAlgn val="ctr"/>
        <c:lblOffset val="100"/>
        <c:noMultiLvlLbl val="0"/>
      </c:catAx>
      <c:valAx>
        <c:axId val="23392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92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98248720975994"/>
          <c:y val="8.6234567901234571E-2"/>
          <c:w val="0.82135740522104161"/>
          <c:h val="0.67066975308641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Decessi!$A$43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Decessi!$B$36:$G$36</c:f>
              <c:strCache>
                <c:ptCount val="6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</c:strCache>
            </c:strRef>
          </c:cat>
          <c:val>
            <c:numRef>
              <c:f>Decessi!$B$43:$G$43</c:f>
              <c:numCache>
                <c:formatCode>#,##0</c:formatCode>
                <c:ptCount val="6"/>
                <c:pt idx="0">
                  <c:v>1482</c:v>
                </c:pt>
                <c:pt idx="1">
                  <c:v>1377</c:v>
                </c:pt>
                <c:pt idx="2">
                  <c:v>1574</c:v>
                </c:pt>
                <c:pt idx="3">
                  <c:v>1441</c:v>
                </c:pt>
                <c:pt idx="4">
                  <c:v>1214</c:v>
                </c:pt>
                <c:pt idx="5">
                  <c:v>1135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1-4B2C-A8D7-3AA795CC85AF}"/>
            </c:ext>
          </c:extLst>
        </c:ser>
        <c:ser>
          <c:idx val="1"/>
          <c:order val="1"/>
          <c:tx>
            <c:strRef>
              <c:f>Decessi!$A$44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Decessi!$B$36:$G$36</c:f>
              <c:strCache>
                <c:ptCount val="6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</c:strCache>
            </c:strRef>
          </c:cat>
          <c:val>
            <c:numRef>
              <c:f>Decessi!$B$44:$G$44</c:f>
              <c:numCache>
                <c:formatCode>#,##0</c:formatCode>
                <c:ptCount val="6"/>
                <c:pt idx="0">
                  <c:v>1717</c:v>
                </c:pt>
                <c:pt idx="1">
                  <c:v>1460</c:v>
                </c:pt>
                <c:pt idx="2">
                  <c:v>1660</c:v>
                </c:pt>
                <c:pt idx="3">
                  <c:v>1400</c:v>
                </c:pt>
                <c:pt idx="4">
                  <c:v>1249</c:v>
                </c:pt>
                <c:pt idx="5">
                  <c:v>1267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81-4B2C-A8D7-3AA795CC85AF}"/>
            </c:ext>
          </c:extLst>
        </c:ser>
        <c:ser>
          <c:idx val="2"/>
          <c:order val="2"/>
          <c:tx>
            <c:strRef>
              <c:f>Decessi!$A$45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Decessi!$B$36:$G$36</c:f>
              <c:strCache>
                <c:ptCount val="6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</c:strCache>
            </c:strRef>
          </c:cat>
          <c:val>
            <c:numRef>
              <c:f>Decessi!$B$45:$G$45</c:f>
              <c:numCache>
                <c:formatCode>#,##0</c:formatCode>
                <c:ptCount val="6"/>
                <c:pt idx="0">
                  <c:v>1584</c:v>
                </c:pt>
                <c:pt idx="1">
                  <c:v>1407</c:v>
                </c:pt>
                <c:pt idx="2">
                  <c:v>1450</c:v>
                </c:pt>
                <c:pt idx="3">
                  <c:v>1344</c:v>
                </c:pt>
                <c:pt idx="4">
                  <c:v>1386</c:v>
                </c:pt>
                <c:pt idx="5">
                  <c:v>1154.4523131377086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81-4B2C-A8D7-3AA795CC8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8402576"/>
        <c:axId val="328395520"/>
      </c:barChart>
      <c:catAx>
        <c:axId val="32840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8395520"/>
        <c:crosses val="autoZero"/>
        <c:auto val="1"/>
        <c:lblAlgn val="ctr"/>
        <c:lblOffset val="100"/>
        <c:noMultiLvlLbl val="0"/>
      </c:catAx>
      <c:valAx>
        <c:axId val="328395520"/>
        <c:scaling>
          <c:orientation val="minMax"/>
          <c:min val="8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8402576"/>
        <c:crosses val="autoZero"/>
        <c:crossBetween val="between"/>
        <c:majorUnit val="1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500393545848094"/>
          <c:y val="0.87717592592592597"/>
          <c:w val="0.3749822904368359"/>
          <c:h val="0.12282407407407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20</xdr:row>
      <xdr:rowOff>104775</xdr:rowOff>
    </xdr:from>
    <xdr:to>
      <xdr:col>9</xdr:col>
      <xdr:colOff>350225</xdr:colOff>
      <xdr:row>29</xdr:row>
      <xdr:rowOff>61075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8299332-ABE3-4571-A98A-0ED44F153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238125</xdr:colOff>
      <xdr:row>20</xdr:row>
      <xdr:rowOff>114300</xdr:rowOff>
    </xdr:from>
    <xdr:to>
      <xdr:col>14</xdr:col>
      <xdr:colOff>67650</xdr:colOff>
      <xdr:row>29</xdr:row>
      <xdr:rowOff>70600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C29F93-258C-4759-9B96-84EF29D29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15</xdr:row>
      <xdr:rowOff>128586</xdr:rowOff>
    </xdr:from>
    <xdr:to>
      <xdr:col>12</xdr:col>
      <xdr:colOff>892697</xdr:colOff>
      <xdr:row>24</xdr:row>
      <xdr:rowOff>115729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A7ACAB7-811F-4ADD-AAA7-9E991B597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15</xdr:row>
      <xdr:rowOff>48077</xdr:rowOff>
    </xdr:from>
    <xdr:to>
      <xdr:col>7</xdr:col>
      <xdr:colOff>111193</xdr:colOff>
      <xdr:row>24</xdr:row>
      <xdr:rowOff>35220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A1E4518-860E-4108-A748-B3821F2ED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21</xdr:row>
      <xdr:rowOff>14287</xdr:rowOff>
    </xdr:from>
    <xdr:to>
      <xdr:col>5</xdr:col>
      <xdr:colOff>172425</xdr:colOff>
      <xdr:row>29</xdr:row>
      <xdr:rowOff>161087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43DE423-69A2-4349-95B7-D4A914D7F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914400</xdr:colOff>
      <xdr:row>21</xdr:row>
      <xdr:rowOff>9525</xdr:rowOff>
    </xdr:from>
    <xdr:to>
      <xdr:col>11</xdr:col>
      <xdr:colOff>29550</xdr:colOff>
      <xdr:row>29</xdr:row>
      <xdr:rowOff>162675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45F150F-D6FE-481F-B3B2-A31F7DC02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14</xdr:row>
      <xdr:rowOff>9525</xdr:rowOff>
    </xdr:from>
    <xdr:to>
      <xdr:col>14</xdr:col>
      <xdr:colOff>38670</xdr:colOff>
      <xdr:row>22</xdr:row>
      <xdr:rowOff>105525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721ACF-7A49-4E2B-B993-BC6F1F99C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14</xdr:col>
      <xdr:colOff>10095</xdr:colOff>
      <xdr:row>33</xdr:row>
      <xdr:rowOff>96000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1721ACF-7A49-4E2B-B993-BC6F1F99C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540441</xdr:colOff>
      <xdr:row>38</xdr:row>
      <xdr:rowOff>37686</xdr:rowOff>
    </xdr:from>
    <xdr:to>
      <xdr:col>13</xdr:col>
      <xdr:colOff>960741</xdr:colOff>
      <xdr:row>46</xdr:row>
      <xdr:rowOff>133686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192182</xdr:colOff>
      <xdr:row>4</xdr:row>
      <xdr:rowOff>163045</xdr:rowOff>
    </xdr:from>
    <xdr:to>
      <xdr:col>23</xdr:col>
      <xdr:colOff>460841</xdr:colOff>
      <xdr:row>14</xdr:row>
      <xdr:rowOff>56140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133350</xdr:colOff>
      <xdr:row>20</xdr:row>
      <xdr:rowOff>152400</xdr:rowOff>
    </xdr:from>
    <xdr:to>
      <xdr:col>23</xdr:col>
      <xdr:colOff>402009</xdr:colOff>
      <xdr:row>30</xdr:row>
      <xdr:rowOff>45495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12</xdr:row>
      <xdr:rowOff>47625</xdr:rowOff>
    </xdr:from>
    <xdr:to>
      <xdr:col>5</xdr:col>
      <xdr:colOff>558891</xdr:colOff>
      <xdr:row>20</xdr:row>
      <xdr:rowOff>143625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23</xdr:row>
      <xdr:rowOff>47625</xdr:rowOff>
    </xdr:from>
    <xdr:to>
      <xdr:col>5</xdr:col>
      <xdr:colOff>558891</xdr:colOff>
      <xdr:row>31</xdr:row>
      <xdr:rowOff>143625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85725</xdr:colOff>
      <xdr:row>12</xdr:row>
      <xdr:rowOff>47625</xdr:rowOff>
    </xdr:from>
    <xdr:to>
      <xdr:col>14</xdr:col>
      <xdr:colOff>282666</xdr:colOff>
      <xdr:row>20</xdr:row>
      <xdr:rowOff>143625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85725</xdr:colOff>
      <xdr:row>23</xdr:row>
      <xdr:rowOff>47625</xdr:rowOff>
    </xdr:from>
    <xdr:to>
      <xdr:col>14</xdr:col>
      <xdr:colOff>282666</xdr:colOff>
      <xdr:row>31</xdr:row>
      <xdr:rowOff>143625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%20interni3/Dati_Pubblicazioni_Aree_Tematiche_Altro/Bollettino-trimestrale/2022_Trim2/06-Sanita/Covid%20Luca/Grafici%20Covid%20per%20bollettino_giug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%20interni3/Dati_Pubblicazioni_Aree_Tematiche_Altro/Bollettino-trimestrale/2022_Trim2/06-Sanita/Decessi/decessi-regionali-totali21-07-2022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%20interni3/Dati_Pubblicazioni_Aree_Tematiche_Altro/Bollettino-trimestrale/2022_Trim2/06-Sanita/Decessi/Comuni_giornaliero_31maggio2022_Abruz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alia"/>
      <sheetName val="Abruzzo"/>
      <sheetName val="Tamponi"/>
      <sheetName val="Casi"/>
      <sheetName val="P su T"/>
      <sheetName val="Graf Tab Vaccini"/>
    </sheetNames>
    <sheetDataSet>
      <sheetData sheetId="0" refreshError="1"/>
      <sheetData sheetId="1" refreshError="1"/>
      <sheetData sheetId="2">
        <row r="4">
          <cell r="P4">
            <v>2021</v>
          </cell>
          <cell r="Q4">
            <v>2021</v>
          </cell>
          <cell r="R4">
            <v>2021</v>
          </cell>
          <cell r="S4">
            <v>2021</v>
          </cell>
          <cell r="T4">
            <v>2022</v>
          </cell>
          <cell r="U4">
            <v>2022</v>
          </cell>
        </row>
        <row r="5">
          <cell r="P5" t="str">
            <v>T1</v>
          </cell>
          <cell r="Q5" t="str">
            <v>T2</v>
          </cell>
          <cell r="R5" t="str">
            <v>T3</v>
          </cell>
          <cell r="S5" t="str">
            <v>T4</v>
          </cell>
          <cell r="T5" t="str">
            <v>T1</v>
          </cell>
          <cell r="U5" t="str">
            <v>T2</v>
          </cell>
        </row>
        <row r="6">
          <cell r="O6" t="str">
            <v>Abruzzo</v>
          </cell>
          <cell r="P6">
            <v>8097.7111111111108</v>
          </cell>
          <cell r="Q6">
            <v>4978.7802197802193</v>
          </cell>
          <cell r="R6">
            <v>5865.630434782609</v>
          </cell>
          <cell r="S6">
            <v>14042.380434782608</v>
          </cell>
          <cell r="T6">
            <v>21131.544444444444</v>
          </cell>
          <cell r="U6">
            <v>7837</v>
          </cell>
        </row>
        <row r="7">
          <cell r="O7" t="str">
            <v>Italia</v>
          </cell>
          <cell r="P7">
            <v>258933.88888888888</v>
          </cell>
          <cell r="Q7">
            <v>238247.7912087912</v>
          </cell>
          <cell r="R7">
            <v>226983</v>
          </cell>
          <cell r="S7">
            <v>518173.52173913043</v>
          </cell>
          <cell r="T7">
            <v>675227.6555555556</v>
          </cell>
          <cell r="U7">
            <v>296030</v>
          </cell>
        </row>
      </sheetData>
      <sheetData sheetId="3">
        <row r="3">
          <cell r="O3">
            <v>2021</v>
          </cell>
          <cell r="P3">
            <v>2021</v>
          </cell>
          <cell r="Q3">
            <v>2021</v>
          </cell>
          <cell r="R3">
            <v>2021</v>
          </cell>
          <cell r="S3">
            <v>2022</v>
          </cell>
          <cell r="T3">
            <v>2022</v>
          </cell>
        </row>
        <row r="4">
          <cell r="O4" t="str">
            <v>T1</v>
          </cell>
          <cell r="P4" t="str">
            <v>T2</v>
          </cell>
          <cell r="Q4" t="str">
            <v>T3</v>
          </cell>
          <cell r="R4" t="str">
            <v>T4</v>
          </cell>
          <cell r="S4" t="str">
            <v>T1</v>
          </cell>
          <cell r="T4" t="str">
            <v>T2</v>
          </cell>
        </row>
        <row r="5">
          <cell r="N5" t="str">
            <v>Abruzzo</v>
          </cell>
          <cell r="O5">
            <v>332.47777777777776</v>
          </cell>
          <cell r="P5">
            <v>105.38461538461539</v>
          </cell>
          <cell r="Q5">
            <v>69.532608695652172</v>
          </cell>
          <cell r="R5">
            <v>275.11956521739131</v>
          </cell>
          <cell r="S5">
            <v>2317.7666666666669</v>
          </cell>
          <cell r="T5">
            <v>1302.5222222222221</v>
          </cell>
        </row>
        <row r="6">
          <cell r="N6" t="str">
            <v>Italia</v>
          </cell>
          <cell r="O6">
            <v>16308.244444444445</v>
          </cell>
          <cell r="P6">
            <v>7443.2197802197807</v>
          </cell>
          <cell r="Q6">
            <v>4474.608695652174</v>
          </cell>
          <cell r="R6">
            <v>15752.141304347826</v>
          </cell>
          <cell r="S6">
            <v>92913.755555555559</v>
          </cell>
          <cell r="T6">
            <v>42542.711111111108</v>
          </cell>
        </row>
      </sheetData>
      <sheetData sheetId="4">
        <row r="15">
          <cell r="E15">
            <v>2021</v>
          </cell>
          <cell r="F15">
            <v>2021</v>
          </cell>
          <cell r="G15">
            <v>2021</v>
          </cell>
          <cell r="H15">
            <v>2021</v>
          </cell>
          <cell r="I15">
            <v>2022</v>
          </cell>
          <cell r="J15">
            <v>2022</v>
          </cell>
        </row>
        <row r="16">
          <cell r="E16" t="str">
            <v>T1</v>
          </cell>
          <cell r="F16" t="str">
            <v>T2</v>
          </cell>
          <cell r="G16" t="str">
            <v>T3</v>
          </cell>
          <cell r="H16" t="str">
            <v>T4</v>
          </cell>
          <cell r="I16" t="str">
            <v>T1</v>
          </cell>
          <cell r="J16" t="str">
            <v>T2</v>
          </cell>
        </row>
        <row r="17">
          <cell r="A17" t="str">
            <v>Abruzzo</v>
          </cell>
          <cell r="E17">
            <v>4.1058241423502388E-2</v>
          </cell>
          <cell r="F17">
            <v>2.1166753849855103E-2</v>
          </cell>
          <cell r="G17">
            <v>1.18542430295865E-2</v>
          </cell>
          <cell r="H17">
            <v>1.9592088855243328E-2</v>
          </cell>
          <cell r="I17">
            <v>0.1096827859771516</v>
          </cell>
          <cell r="J17">
            <v>0.1662016361135922</v>
          </cell>
        </row>
        <row r="18">
          <cell r="A18" t="str">
            <v>Italia</v>
          </cell>
          <cell r="E18">
            <v>6.2982271321937608E-2</v>
          </cell>
          <cell r="F18">
            <v>3.1241505923120309E-2</v>
          </cell>
          <cell r="G18">
            <v>1.9713408914553837E-2</v>
          </cell>
          <cell r="H18">
            <v>3.0399355898154311E-2</v>
          </cell>
          <cell r="I18">
            <v>0.13760359901003924</v>
          </cell>
          <cell r="J18">
            <v>0.14371081009056888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ssi totali 2015-2019"/>
      <sheetName val="Decessi totali 2020"/>
      <sheetName val="Decessi totali 2021"/>
      <sheetName val="Decessi totali 2022"/>
      <sheetName val="Riepiloghi"/>
      <sheetName val="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N5" t="str">
            <v>Media 
(2015-2019)</v>
          </cell>
          <cell r="O5">
            <v>2020</v>
          </cell>
          <cell r="P5">
            <v>2021</v>
          </cell>
          <cell r="Q5">
            <v>2022</v>
          </cell>
        </row>
        <row r="6">
          <cell r="N6">
            <v>7943.4000000000005</v>
          </cell>
          <cell r="O6">
            <v>8223</v>
          </cell>
          <cell r="P6">
            <v>8753</v>
          </cell>
          <cell r="Q6">
            <v>8325.4523131377082</v>
          </cell>
        </row>
        <row r="7">
          <cell r="N7">
            <v>335034.60000000003</v>
          </cell>
          <cell r="O7">
            <v>378428</v>
          </cell>
          <cell r="P7">
            <v>372883</v>
          </cell>
          <cell r="Q7">
            <v>352256.72690715443</v>
          </cell>
        </row>
        <row r="36">
          <cell r="B36" t="str">
            <v>Gen</v>
          </cell>
          <cell r="C36" t="str">
            <v>Feb</v>
          </cell>
          <cell r="D36" t="str">
            <v>Mar</v>
          </cell>
          <cell r="E36" t="str">
            <v>Apr</v>
          </cell>
          <cell r="F36" t="str">
            <v>Mag</v>
          </cell>
          <cell r="G36" t="str">
            <v>Giu</v>
          </cell>
        </row>
        <row r="37">
          <cell r="A37">
            <v>2020</v>
          </cell>
          <cell r="B37">
            <v>62019</v>
          </cell>
          <cell r="C37">
            <v>56070</v>
          </cell>
          <cell r="D37">
            <v>86501</v>
          </cell>
          <cell r="E37">
            <v>72809</v>
          </cell>
          <cell r="F37">
            <v>52440</v>
          </cell>
          <cell r="G37">
            <v>48589</v>
          </cell>
        </row>
        <row r="38">
          <cell r="A38">
            <v>2021</v>
          </cell>
          <cell r="B38">
            <v>74550</v>
          </cell>
          <cell r="C38">
            <v>59389</v>
          </cell>
          <cell r="D38">
            <v>68507</v>
          </cell>
          <cell r="E38">
            <v>63434</v>
          </cell>
          <cell r="F38">
            <v>54802</v>
          </cell>
          <cell r="G38">
            <v>52201</v>
          </cell>
        </row>
        <row r="39">
          <cell r="A39">
            <v>2022</v>
          </cell>
          <cell r="B39">
            <v>73343</v>
          </cell>
          <cell r="C39">
            <v>59621</v>
          </cell>
          <cell r="D39">
            <v>61091</v>
          </cell>
          <cell r="E39">
            <v>56187</v>
          </cell>
          <cell r="F39">
            <v>53903</v>
          </cell>
          <cell r="G39">
            <v>48111.726907154443</v>
          </cell>
        </row>
        <row r="43">
          <cell r="A43">
            <v>2020</v>
          </cell>
          <cell r="B43">
            <v>1482</v>
          </cell>
          <cell r="C43">
            <v>1377</v>
          </cell>
          <cell r="D43">
            <v>1574</v>
          </cell>
          <cell r="E43">
            <v>1441</v>
          </cell>
          <cell r="F43">
            <v>1214</v>
          </cell>
          <cell r="G43">
            <v>1135</v>
          </cell>
        </row>
        <row r="44">
          <cell r="A44">
            <v>2021</v>
          </cell>
          <cell r="B44">
            <v>1717</v>
          </cell>
          <cell r="C44">
            <v>1460</v>
          </cell>
          <cell r="D44">
            <v>1660</v>
          </cell>
          <cell r="E44">
            <v>1400</v>
          </cell>
          <cell r="F44">
            <v>1249</v>
          </cell>
          <cell r="G44">
            <v>1267</v>
          </cell>
        </row>
        <row r="45">
          <cell r="A45">
            <v>2022</v>
          </cell>
          <cell r="B45">
            <v>1584</v>
          </cell>
          <cell r="C45">
            <v>1407</v>
          </cell>
          <cell r="D45">
            <v>1450</v>
          </cell>
          <cell r="E45">
            <v>1344</v>
          </cell>
          <cell r="F45">
            <v>1386</v>
          </cell>
          <cell r="G45">
            <v>1154.4523131377086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Abruzzo"/>
      <sheetName val="FasceEtà"/>
      <sheetName val="Riepiloghi e grafici"/>
      <sheetName val="Grafici"/>
    </sheetNames>
    <sheetDataSet>
      <sheetData sheetId="0"/>
      <sheetData sheetId="1"/>
      <sheetData sheetId="2"/>
      <sheetData sheetId="3">
        <row r="1">
          <cell r="G1" t="str">
            <v>Gennaio - Maggio</v>
          </cell>
        </row>
        <row r="2">
          <cell r="G2">
            <v>2016</v>
          </cell>
          <cell r="H2">
            <v>2017</v>
          </cell>
          <cell r="I2">
            <v>2018</v>
          </cell>
          <cell r="J2">
            <v>2019</v>
          </cell>
          <cell r="K2">
            <v>2020</v>
          </cell>
          <cell r="L2">
            <v>2021</v>
          </cell>
          <cell r="M2">
            <v>2022</v>
          </cell>
        </row>
        <row r="19">
          <cell r="G19">
            <v>64.869930375566383</v>
          </cell>
          <cell r="H19">
            <v>69.166999104897656</v>
          </cell>
          <cell r="I19">
            <v>68.213233968387527</v>
          </cell>
          <cell r="J19">
            <v>67.552762342515734</v>
          </cell>
          <cell r="K19">
            <v>70.63725625297937</v>
          </cell>
          <cell r="L19">
            <v>80.369096371361223</v>
          </cell>
          <cell r="M19">
            <v>67.630382164004715</v>
          </cell>
        </row>
        <row r="31">
          <cell r="G31">
            <v>1912.5620025377782</v>
          </cell>
          <cell r="H31">
            <v>2093.2389362035633</v>
          </cell>
          <cell r="I31">
            <v>1986.5526665561763</v>
          </cell>
          <cell r="J31">
            <v>1931.6292200007733</v>
          </cell>
          <cell r="K31">
            <v>2035.0761085373924</v>
          </cell>
          <cell r="L31">
            <v>2118.9665025843751</v>
          </cell>
          <cell r="M31">
            <v>2048.8714721730285</v>
          </cell>
        </row>
      </sheetData>
      <sheetData sheetId="4">
        <row r="3">
          <cell r="B3">
            <v>2018</v>
          </cell>
          <cell r="C3">
            <v>2019</v>
          </cell>
          <cell r="D3">
            <v>2020</v>
          </cell>
          <cell r="E3">
            <v>2021</v>
          </cell>
          <cell r="F3">
            <v>2022</v>
          </cell>
        </row>
        <row r="5">
          <cell r="B5">
            <v>2133</v>
          </cell>
          <cell r="C5">
            <v>2007</v>
          </cell>
          <cell r="D5">
            <v>2178</v>
          </cell>
          <cell r="E5">
            <v>2262</v>
          </cell>
          <cell r="F5">
            <v>2162</v>
          </cell>
        </row>
        <row r="6">
          <cell r="B6">
            <v>1609</v>
          </cell>
          <cell r="C6">
            <v>1654</v>
          </cell>
          <cell r="D6">
            <v>1509</v>
          </cell>
          <cell r="E6">
            <v>1746</v>
          </cell>
          <cell r="F6">
            <v>1662</v>
          </cell>
        </row>
        <row r="7">
          <cell r="B7">
            <v>1595</v>
          </cell>
          <cell r="C7">
            <v>1498</v>
          </cell>
          <cell r="D7">
            <v>1738</v>
          </cell>
          <cell r="E7">
            <v>1840</v>
          </cell>
          <cell r="F7">
            <v>1694</v>
          </cell>
        </row>
        <row r="8">
          <cell r="B8">
            <v>1457</v>
          </cell>
          <cell r="C8">
            <v>1504</v>
          </cell>
          <cell r="D8">
            <v>1663</v>
          </cell>
          <cell r="E8">
            <v>1638</v>
          </cell>
          <cell r="F8">
            <v>1653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24"/>
  <sheetViews>
    <sheetView workbookViewId="0">
      <selection activeCell="D31" sqref="D31"/>
    </sheetView>
  </sheetViews>
  <sheetFormatPr defaultRowHeight="15" x14ac:dyDescent="0.25"/>
  <cols>
    <col min="4" max="4" width="22.85546875" customWidth="1"/>
    <col min="10" max="10" width="13.5703125" bestFit="1" customWidth="1"/>
    <col min="11" max="11" width="16.5703125" bestFit="1" customWidth="1"/>
    <col min="12" max="12" width="17.5703125" bestFit="1" customWidth="1"/>
    <col min="13" max="13" width="14.7109375" bestFit="1" customWidth="1"/>
    <col min="14" max="14" width="17.28515625" customWidth="1"/>
    <col min="15" max="15" width="18.140625" customWidth="1"/>
    <col min="16" max="16" width="13.85546875" customWidth="1"/>
  </cols>
  <sheetData>
    <row r="1" spans="2:15" ht="15.75" thickBot="1" x14ac:dyDescent="0.3"/>
    <row r="2" spans="2:15" ht="15.75" thickBot="1" x14ac:dyDescent="0.3">
      <c r="I2" s="15"/>
      <c r="J2" s="3" t="s">
        <v>20</v>
      </c>
      <c r="K2" s="4"/>
      <c r="L2" s="4"/>
      <c r="M2" s="4"/>
      <c r="N2" s="4"/>
      <c r="O2" s="5"/>
    </row>
    <row r="3" spans="2:15" ht="45" x14ac:dyDescent="0.25">
      <c r="E3" t="s">
        <v>3</v>
      </c>
      <c r="F3" t="s">
        <v>4</v>
      </c>
      <c r="I3" s="8"/>
      <c r="J3" s="6" t="s">
        <v>5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10</v>
      </c>
    </row>
    <row r="4" spans="2:15" x14ac:dyDescent="0.25">
      <c r="B4">
        <v>92</v>
      </c>
      <c r="D4" t="s">
        <v>11</v>
      </c>
      <c r="E4" s="7">
        <v>807.61956521739125</v>
      </c>
      <c r="F4" s="7">
        <v>12.304347826086957</v>
      </c>
      <c r="J4" s="1">
        <v>2021</v>
      </c>
      <c r="K4" s="1">
        <v>2021</v>
      </c>
      <c r="L4" s="1">
        <v>2021</v>
      </c>
      <c r="M4" s="1">
        <v>2021</v>
      </c>
      <c r="N4" s="1">
        <v>2022</v>
      </c>
      <c r="O4" s="1">
        <v>2022</v>
      </c>
    </row>
    <row r="5" spans="2:15" x14ac:dyDescent="0.25">
      <c r="B5">
        <v>92</v>
      </c>
      <c r="D5" t="s">
        <v>12</v>
      </c>
      <c r="E5" s="7">
        <v>19518.782608695652</v>
      </c>
      <c r="F5" s="7">
        <v>335.81521739130437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13</v>
      </c>
      <c r="O5" s="1" t="s">
        <v>14</v>
      </c>
    </row>
    <row r="6" spans="2:15" x14ac:dyDescent="0.25">
      <c r="B6">
        <v>90</v>
      </c>
      <c r="D6" t="s">
        <v>17</v>
      </c>
      <c r="E6" s="7">
        <v>16308.244444444445</v>
      </c>
      <c r="F6" s="7">
        <v>332.47777777777776</v>
      </c>
      <c r="I6" s="9" t="s">
        <v>1</v>
      </c>
      <c r="J6" s="10">
        <v>332.47777777777776</v>
      </c>
      <c r="K6" s="10">
        <v>105.38461538461539</v>
      </c>
      <c r="L6" s="10">
        <v>69.532608695652172</v>
      </c>
      <c r="M6" s="10">
        <v>275.11956521739131</v>
      </c>
      <c r="N6" s="10">
        <v>2317.7666666666669</v>
      </c>
      <c r="O6" s="10">
        <v>1302.5222222222221</v>
      </c>
    </row>
    <row r="7" spans="2:15" x14ac:dyDescent="0.25">
      <c r="B7">
        <v>91</v>
      </c>
      <c r="D7" t="s">
        <v>18</v>
      </c>
      <c r="E7" s="7">
        <v>7443.2197802197807</v>
      </c>
      <c r="F7" s="7">
        <v>105.38461538461539</v>
      </c>
      <c r="I7" s="9" t="s">
        <v>0</v>
      </c>
      <c r="J7" s="10">
        <v>16308.244444444445</v>
      </c>
      <c r="K7" s="10">
        <v>7443.2197802197807</v>
      </c>
      <c r="L7" s="10">
        <v>4474.608695652174</v>
      </c>
      <c r="M7" s="10">
        <v>15752.141304347826</v>
      </c>
      <c r="N7" s="10">
        <v>92913.755555555559</v>
      </c>
      <c r="O7" s="10">
        <v>42542.711111111108</v>
      </c>
    </row>
    <row r="8" spans="2:15" x14ac:dyDescent="0.25">
      <c r="B8">
        <v>92</v>
      </c>
      <c r="D8" t="s">
        <v>11</v>
      </c>
      <c r="E8" s="7">
        <v>4474.608695652174</v>
      </c>
      <c r="F8" s="7">
        <v>69.532608695652172</v>
      </c>
    </row>
    <row r="9" spans="2:15" x14ac:dyDescent="0.25">
      <c r="B9">
        <v>92</v>
      </c>
      <c r="D9" t="s">
        <v>12</v>
      </c>
      <c r="E9" s="7">
        <v>15752.141304347826</v>
      </c>
      <c r="F9" s="7">
        <v>275.11956521739131</v>
      </c>
      <c r="J9">
        <v>2021</v>
      </c>
      <c r="K9">
        <v>2021</v>
      </c>
      <c r="L9">
        <v>2021</v>
      </c>
      <c r="M9">
        <v>2021</v>
      </c>
      <c r="N9">
        <v>2022</v>
      </c>
      <c r="O9">
        <v>2022</v>
      </c>
    </row>
    <row r="10" spans="2:15" x14ac:dyDescent="0.25">
      <c r="B10">
        <v>90</v>
      </c>
      <c r="D10" t="s">
        <v>17</v>
      </c>
      <c r="E10" s="7">
        <v>92913.755555555559</v>
      </c>
      <c r="F10" s="7">
        <v>2317.7666666666669</v>
      </c>
    </row>
    <row r="11" spans="2:15" x14ac:dyDescent="0.25">
      <c r="B11">
        <v>91</v>
      </c>
      <c r="D11" t="s">
        <v>18</v>
      </c>
      <c r="E11" s="7">
        <v>42542.711111111108</v>
      </c>
      <c r="F11" s="7">
        <v>1302.5222222222221</v>
      </c>
    </row>
    <row r="15" spans="2:15" x14ac:dyDescent="0.25">
      <c r="D15" s="11" t="s">
        <v>21</v>
      </c>
    </row>
    <row r="94" spans="1:1" x14ac:dyDescent="0.25">
      <c r="A94" s="12" t="e">
        <f>SUM(#REF!)/91</f>
        <v>#REF!</v>
      </c>
    </row>
    <row r="186" spans="1:1" x14ac:dyDescent="0.25">
      <c r="A186" s="12" t="e">
        <f>SUM(#REF!)/92</f>
        <v>#REF!</v>
      </c>
    </row>
    <row r="278" spans="1:1" x14ac:dyDescent="0.25">
      <c r="A278" s="12" t="e">
        <f>SUM(#REF!)/92</f>
        <v>#REF!</v>
      </c>
    </row>
    <row r="367" spans="1:2" x14ac:dyDescent="0.25">
      <c r="B367" s="12"/>
    </row>
    <row r="368" spans="1:2" x14ac:dyDescent="0.25">
      <c r="A368" s="12" t="e">
        <f>SUM(#REF!)/90</f>
        <v>#REF!</v>
      </c>
    </row>
    <row r="459" spans="1:1" x14ac:dyDescent="0.25">
      <c r="A459" s="12" t="e">
        <f>(SUM(#REF!))/91</f>
        <v>#REF!</v>
      </c>
    </row>
    <row r="551" spans="1:1" x14ac:dyDescent="0.25">
      <c r="A551" s="12" t="e">
        <f>(SUM(#REF!))/92</f>
        <v>#REF!</v>
      </c>
    </row>
    <row r="643" spans="1:1" x14ac:dyDescent="0.25">
      <c r="A643" s="12" t="e">
        <f>(SUM(#REF!))/92</f>
        <v>#REF!</v>
      </c>
    </row>
    <row r="733" spans="1:1" x14ac:dyDescent="0.25">
      <c r="A733" s="12" t="e">
        <f>(SUM(#REF!))/90</f>
        <v>#REF!</v>
      </c>
    </row>
    <row r="824" spans="1:1" x14ac:dyDescent="0.25">
      <c r="A824" s="12" t="e">
        <f>(SUM(#REF!))/90</f>
        <v>#REF!</v>
      </c>
    </row>
  </sheetData>
  <mergeCells count="1">
    <mergeCell ref="J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24"/>
  <sheetViews>
    <sheetView zoomScaleNormal="100" workbookViewId="0">
      <selection activeCell="I30" sqref="I30"/>
    </sheetView>
  </sheetViews>
  <sheetFormatPr defaultRowHeight="15" x14ac:dyDescent="0.25"/>
  <cols>
    <col min="4" max="4" width="26.7109375" customWidth="1"/>
    <col min="10" max="10" width="13.5703125" bestFit="1" customWidth="1"/>
    <col min="11" max="11" width="16.5703125" bestFit="1" customWidth="1"/>
    <col min="12" max="12" width="17.5703125" bestFit="1" customWidth="1"/>
    <col min="13" max="13" width="14.7109375" bestFit="1" customWidth="1"/>
    <col min="14" max="14" width="13" customWidth="1"/>
    <col min="15" max="15" width="14.28515625" customWidth="1"/>
    <col min="16" max="16" width="11.7109375" customWidth="1"/>
  </cols>
  <sheetData>
    <row r="1" spans="2:15" ht="15.75" thickBot="1" x14ac:dyDescent="0.3"/>
    <row r="2" spans="2:15" ht="15.75" thickBot="1" x14ac:dyDescent="0.3">
      <c r="J2" s="3" t="s">
        <v>2</v>
      </c>
      <c r="K2" s="4"/>
      <c r="L2" s="4"/>
      <c r="M2" s="4"/>
      <c r="N2" s="4"/>
      <c r="O2" s="5"/>
    </row>
    <row r="3" spans="2:15" ht="45" x14ac:dyDescent="0.25">
      <c r="E3" t="s">
        <v>3</v>
      </c>
      <c r="F3" t="s">
        <v>4</v>
      </c>
      <c r="J3" s="6" t="s">
        <v>5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10</v>
      </c>
    </row>
    <row r="4" spans="2:15" x14ac:dyDescent="0.25">
      <c r="B4">
        <v>92</v>
      </c>
      <c r="D4" t="s">
        <v>11</v>
      </c>
      <c r="E4" s="7">
        <v>64606.65217391304</v>
      </c>
      <c r="F4" s="7">
        <v>1019.9891304347826</v>
      </c>
      <c r="J4" s="1">
        <v>2021</v>
      </c>
      <c r="K4" s="1">
        <v>2021</v>
      </c>
      <c r="L4" s="1">
        <v>2021</v>
      </c>
      <c r="M4" s="1">
        <v>2021</v>
      </c>
      <c r="N4" s="1">
        <v>2022</v>
      </c>
      <c r="O4" s="1">
        <v>2022</v>
      </c>
    </row>
    <row r="5" spans="2:15" x14ac:dyDescent="0.25">
      <c r="B5">
        <v>92</v>
      </c>
      <c r="D5" t="s">
        <v>12</v>
      </c>
      <c r="E5" s="7">
        <v>165920.48913043478</v>
      </c>
      <c r="F5" s="7">
        <v>3444.891304347826</v>
      </c>
      <c r="I5" s="8"/>
      <c r="J5" s="1" t="s">
        <v>13</v>
      </c>
      <c r="K5" s="1" t="s">
        <v>14</v>
      </c>
      <c r="L5" s="1" t="s">
        <v>15</v>
      </c>
      <c r="M5" s="1" t="s">
        <v>16</v>
      </c>
      <c r="N5" s="1" t="s">
        <v>13</v>
      </c>
      <c r="O5" s="1" t="s">
        <v>14</v>
      </c>
    </row>
    <row r="6" spans="2:15" x14ac:dyDescent="0.25">
      <c r="B6">
        <v>90</v>
      </c>
      <c r="D6" t="s">
        <v>17</v>
      </c>
      <c r="E6" s="7">
        <v>258933.88888888888</v>
      </c>
      <c r="F6" s="7">
        <v>8097.7111111111108</v>
      </c>
      <c r="I6" s="9" t="s">
        <v>1</v>
      </c>
      <c r="J6" s="10">
        <v>8097.7111111111108</v>
      </c>
      <c r="K6" s="10">
        <v>4978.7802197802193</v>
      </c>
      <c r="L6" s="10">
        <v>5865.630434782609</v>
      </c>
      <c r="M6" s="10">
        <v>14042.380434782608</v>
      </c>
      <c r="N6" s="10">
        <v>21131.544444444444</v>
      </c>
      <c r="O6" s="10">
        <v>7837</v>
      </c>
    </row>
    <row r="7" spans="2:15" x14ac:dyDescent="0.25">
      <c r="B7">
        <v>91</v>
      </c>
      <c r="D7" t="s">
        <v>18</v>
      </c>
      <c r="E7" s="7">
        <v>238247.7912087912</v>
      </c>
      <c r="F7" s="7">
        <v>4978.7802197802193</v>
      </c>
      <c r="I7" s="9" t="s">
        <v>0</v>
      </c>
      <c r="J7" s="10">
        <v>258933.88888888888</v>
      </c>
      <c r="K7" s="10">
        <v>238247.7912087912</v>
      </c>
      <c r="L7" s="10">
        <v>226983</v>
      </c>
      <c r="M7" s="10">
        <v>518173.52173913043</v>
      </c>
      <c r="N7" s="10">
        <v>675227.6555555556</v>
      </c>
      <c r="O7" s="10">
        <v>296030</v>
      </c>
    </row>
    <row r="8" spans="2:15" x14ac:dyDescent="0.25">
      <c r="B8">
        <v>92</v>
      </c>
      <c r="D8" t="s">
        <v>11</v>
      </c>
      <c r="E8" s="7">
        <v>226983</v>
      </c>
      <c r="F8" s="7">
        <v>5865.630434782609</v>
      </c>
    </row>
    <row r="9" spans="2:15" x14ac:dyDescent="0.25">
      <c r="B9">
        <v>92</v>
      </c>
      <c r="D9" t="s">
        <v>12</v>
      </c>
      <c r="E9" s="7">
        <v>518173.52173913043</v>
      </c>
      <c r="F9" s="7">
        <v>14042.380434782608</v>
      </c>
    </row>
    <row r="10" spans="2:15" x14ac:dyDescent="0.25">
      <c r="B10">
        <v>90</v>
      </c>
      <c r="D10" t="s">
        <v>17</v>
      </c>
      <c r="E10" s="7">
        <v>675227.6555555556</v>
      </c>
      <c r="F10" s="7">
        <v>21131.544444444444</v>
      </c>
    </row>
    <row r="11" spans="2:15" x14ac:dyDescent="0.25">
      <c r="B11">
        <v>91</v>
      </c>
      <c r="D11" t="s">
        <v>18</v>
      </c>
      <c r="E11" s="7">
        <v>296030</v>
      </c>
      <c r="F11" s="7">
        <v>7837</v>
      </c>
    </row>
    <row r="14" spans="2:15" x14ac:dyDescent="0.25">
      <c r="D14" s="11" t="s">
        <v>19</v>
      </c>
    </row>
    <row r="87" spans="1:1" x14ac:dyDescent="0.25">
      <c r="A87" s="12"/>
    </row>
    <row r="94" spans="1:1" x14ac:dyDescent="0.25">
      <c r="A94" s="12" t="e">
        <f>SUM(#REF!)/91</f>
        <v>#REF!</v>
      </c>
    </row>
    <row r="179" spans="1:1" x14ac:dyDescent="0.25">
      <c r="A179" s="12"/>
    </row>
    <row r="186" spans="1:1" x14ac:dyDescent="0.25">
      <c r="A186" s="12" t="e">
        <f>SUM(#REF!)/92</f>
        <v>#REF!</v>
      </c>
    </row>
    <row r="278" spans="1:1" x14ac:dyDescent="0.25">
      <c r="A278" s="12" t="e">
        <f>SUM(#REF!)/92</f>
        <v>#REF!</v>
      </c>
    </row>
    <row r="368" spans="1:1" x14ac:dyDescent="0.25">
      <c r="A368" s="12" t="e">
        <f>SUM(#REF!)/90</f>
        <v>#REF!</v>
      </c>
    </row>
    <row r="459" spans="1:1" x14ac:dyDescent="0.25">
      <c r="A459" s="12" t="e">
        <f>SUM(#REF!)/91</f>
        <v>#REF!</v>
      </c>
    </row>
    <row r="551" spans="1:1" x14ac:dyDescent="0.25">
      <c r="A551" s="12" t="e">
        <f>SUM(#REF!)/92</f>
        <v>#REF!</v>
      </c>
    </row>
    <row r="643" spans="1:1" x14ac:dyDescent="0.25">
      <c r="A643" s="12" t="e">
        <f>SUM(#REF!)/92</f>
        <v>#REF!</v>
      </c>
    </row>
    <row r="733" spans="1:1" x14ac:dyDescent="0.25">
      <c r="A733" s="12" t="e">
        <f>SUM(#REF!)/90</f>
        <v>#REF!</v>
      </c>
    </row>
    <row r="824" spans="1:1" x14ac:dyDescent="0.25">
      <c r="A824" s="12" t="e">
        <f>SUM(#REF!)/90</f>
        <v>#REF!</v>
      </c>
    </row>
  </sheetData>
  <mergeCells count="1">
    <mergeCell ref="J2:O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workbookViewId="0">
      <selection activeCell="O13" sqref="O13"/>
    </sheetView>
  </sheetViews>
  <sheetFormatPr defaultRowHeight="15" x14ac:dyDescent="0.25"/>
  <cols>
    <col min="2" max="2" width="13.7109375" bestFit="1" customWidth="1"/>
    <col min="3" max="3" width="16.5703125" bestFit="1" customWidth="1"/>
    <col min="4" max="4" width="17.5703125" bestFit="1" customWidth="1"/>
    <col min="5" max="5" width="15" bestFit="1" customWidth="1"/>
    <col min="6" max="10" width="14" customWidth="1"/>
  </cols>
  <sheetData>
    <row r="1" spans="1:10" ht="15.75" thickBot="1" x14ac:dyDescent="0.3"/>
    <row r="2" spans="1:10" ht="15.75" thickBot="1" x14ac:dyDescent="0.3">
      <c r="A2" s="3" t="s">
        <v>20</v>
      </c>
      <c r="B2" s="4"/>
      <c r="C2" s="4"/>
      <c r="D2" s="4"/>
      <c r="E2" s="4"/>
      <c r="F2" s="4"/>
      <c r="G2" s="4"/>
      <c r="H2" s="4"/>
      <c r="I2" s="4"/>
      <c r="J2" s="5"/>
    </row>
    <row r="3" spans="1:10" ht="45" x14ac:dyDescent="0.25">
      <c r="A3" s="16"/>
      <c r="B3" s="6" t="s">
        <v>22</v>
      </c>
      <c r="C3" s="6" t="s">
        <v>23</v>
      </c>
      <c r="D3" s="6" t="s">
        <v>24</v>
      </c>
      <c r="E3" s="6" t="s">
        <v>25</v>
      </c>
      <c r="F3" s="6" t="s">
        <v>6</v>
      </c>
      <c r="G3" s="6" t="s">
        <v>26</v>
      </c>
      <c r="H3" s="6" t="s">
        <v>8</v>
      </c>
      <c r="I3" s="6" t="s">
        <v>9</v>
      </c>
      <c r="J3" s="6" t="s">
        <v>6</v>
      </c>
    </row>
    <row r="4" spans="1:10" x14ac:dyDescent="0.25">
      <c r="A4" s="9" t="s">
        <v>1</v>
      </c>
      <c r="B4" s="10">
        <v>20.725274725274726</v>
      </c>
      <c r="C4" s="10">
        <v>12.304347826086957</v>
      </c>
      <c r="D4" s="10">
        <v>335.81521739130437</v>
      </c>
      <c r="E4" s="10">
        <v>332.47777777777776</v>
      </c>
      <c r="F4" s="10">
        <v>105.38461538461539</v>
      </c>
      <c r="G4" s="10">
        <v>69.532608695652172</v>
      </c>
      <c r="H4" s="10">
        <v>275.11956521739131</v>
      </c>
      <c r="I4" s="10">
        <v>2317.7666666666669</v>
      </c>
      <c r="J4" s="10">
        <v>1302.5222222222221</v>
      </c>
    </row>
    <row r="5" spans="1:10" x14ac:dyDescent="0.25">
      <c r="A5" s="9" t="s">
        <v>0</v>
      </c>
      <c r="B5" s="10">
        <v>1481.3626373626373</v>
      </c>
      <c r="C5" s="10">
        <v>807.61956521739125</v>
      </c>
      <c r="D5" s="10">
        <v>19518.782608695652</v>
      </c>
      <c r="E5" s="10">
        <v>16308.244444444445</v>
      </c>
      <c r="F5" s="10">
        <v>7443.2197802197807</v>
      </c>
      <c r="G5" s="10">
        <v>4474.608695652174</v>
      </c>
      <c r="H5" s="10">
        <v>15752.141304347826</v>
      </c>
      <c r="I5" s="10">
        <v>92913.755555555559</v>
      </c>
      <c r="J5" s="10">
        <v>42542.711111111108</v>
      </c>
    </row>
    <row r="7" spans="1:10" ht="15.75" thickBot="1" x14ac:dyDescent="0.3"/>
    <row r="8" spans="1:10" ht="15.75" thickBot="1" x14ac:dyDescent="0.3">
      <c r="A8" s="3" t="s">
        <v>2</v>
      </c>
      <c r="B8" s="4"/>
      <c r="C8" s="4"/>
      <c r="D8" s="4"/>
      <c r="E8" s="4"/>
      <c r="F8" s="4"/>
      <c r="G8" s="4"/>
      <c r="H8" s="4"/>
      <c r="I8" s="4"/>
      <c r="J8" s="5"/>
    </row>
    <row r="9" spans="1:10" ht="45" x14ac:dyDescent="0.25">
      <c r="A9" s="16"/>
      <c r="B9" s="6" t="s">
        <v>22</v>
      </c>
      <c r="C9" s="6" t="s">
        <v>23</v>
      </c>
      <c r="D9" s="6" t="s">
        <v>24</v>
      </c>
      <c r="E9" s="6" t="s">
        <v>25</v>
      </c>
      <c r="F9" s="6" t="s">
        <v>6</v>
      </c>
      <c r="G9" s="6" t="s">
        <v>26</v>
      </c>
      <c r="H9" s="6" t="s">
        <v>8</v>
      </c>
      <c r="I9" s="6" t="s">
        <v>9</v>
      </c>
      <c r="J9" s="6" t="s">
        <v>6</v>
      </c>
    </row>
    <row r="10" spans="1:10" x14ac:dyDescent="0.25">
      <c r="A10" s="9" t="s">
        <v>1</v>
      </c>
      <c r="B10" s="10">
        <v>1064.7802197802198</v>
      </c>
      <c r="C10" s="10">
        <v>1019.9891304347826</v>
      </c>
      <c r="D10" s="10">
        <v>3444.891304347826</v>
      </c>
      <c r="E10" s="10">
        <v>8097.7111111111108</v>
      </c>
      <c r="F10" s="10">
        <v>4978.7802197802193</v>
      </c>
      <c r="G10" s="10">
        <v>5865.630434782609</v>
      </c>
      <c r="H10" s="10">
        <v>14042.380434782608</v>
      </c>
      <c r="I10" s="10">
        <v>21131.544444444444</v>
      </c>
      <c r="J10" s="10">
        <v>7837</v>
      </c>
    </row>
    <row r="11" spans="1:10" x14ac:dyDescent="0.25">
      <c r="A11" s="9" t="s">
        <v>0</v>
      </c>
      <c r="B11" s="10">
        <v>53660.9010989011</v>
      </c>
      <c r="C11" s="10">
        <v>64606.65217391304</v>
      </c>
      <c r="D11" s="10">
        <v>165920.48913043478</v>
      </c>
      <c r="E11" s="10">
        <v>258933.88888888888</v>
      </c>
      <c r="F11" s="10">
        <v>238247.7912087912</v>
      </c>
      <c r="G11" s="10">
        <v>226983</v>
      </c>
      <c r="H11" s="10">
        <v>518173.52173913043</v>
      </c>
      <c r="I11" s="10">
        <v>675227.6555555556</v>
      </c>
      <c r="J11" s="10">
        <v>296030</v>
      </c>
    </row>
    <row r="13" spans="1:10" ht="15.75" thickBot="1" x14ac:dyDescent="0.3"/>
    <row r="14" spans="1:10" ht="15.75" thickBot="1" x14ac:dyDescent="0.3">
      <c r="A14" s="3" t="s">
        <v>27</v>
      </c>
      <c r="B14" s="4"/>
      <c r="C14" s="4"/>
      <c r="D14" s="4"/>
      <c r="E14" s="4"/>
      <c r="F14" s="4"/>
      <c r="G14" s="4"/>
      <c r="H14" s="4"/>
      <c r="I14" s="4"/>
      <c r="J14" s="5"/>
    </row>
    <row r="15" spans="1:10" ht="45" x14ac:dyDescent="0.25">
      <c r="A15" s="16"/>
      <c r="B15" s="6" t="s">
        <v>22</v>
      </c>
      <c r="C15" s="6" t="s">
        <v>23</v>
      </c>
      <c r="D15" s="6" t="s">
        <v>24</v>
      </c>
      <c r="E15" s="1">
        <v>2021</v>
      </c>
      <c r="F15" s="1">
        <v>2021</v>
      </c>
      <c r="G15" s="1">
        <v>2021</v>
      </c>
      <c r="H15" s="1">
        <v>2021</v>
      </c>
      <c r="I15" s="1">
        <v>2022</v>
      </c>
      <c r="J15" s="1">
        <v>2022</v>
      </c>
    </row>
    <row r="16" spans="1:10" x14ac:dyDescent="0.25">
      <c r="A16" s="8"/>
      <c r="B16" s="13"/>
      <c r="C16" s="13"/>
      <c r="D16" s="13"/>
      <c r="E16" s="1" t="s">
        <v>13</v>
      </c>
      <c r="F16" s="1" t="s">
        <v>14</v>
      </c>
      <c r="G16" s="1" t="s">
        <v>15</v>
      </c>
      <c r="H16" s="1" t="s">
        <v>16</v>
      </c>
      <c r="I16" s="1" t="s">
        <v>13</v>
      </c>
      <c r="J16" s="1" t="s">
        <v>14</v>
      </c>
    </row>
    <row r="17" spans="1:10" x14ac:dyDescent="0.25">
      <c r="A17" s="9" t="s">
        <v>1</v>
      </c>
      <c r="B17" s="14">
        <f>B4/B10</f>
        <v>1.9464368646472986E-2</v>
      </c>
      <c r="C17" s="14">
        <f t="shared" ref="C17:G18" si="0">C4/C10</f>
        <v>1.2063214654887628E-2</v>
      </c>
      <c r="D17" s="14">
        <f t="shared" si="0"/>
        <v>9.7482093837755981E-2</v>
      </c>
      <c r="E17" s="14">
        <f t="shared" si="0"/>
        <v>4.1058241423502388E-2</v>
      </c>
      <c r="F17" s="14">
        <f>F4/F10</f>
        <v>2.1166753849855103E-2</v>
      </c>
      <c r="G17" s="14">
        <f>G4/G10</f>
        <v>1.18542430295865E-2</v>
      </c>
      <c r="H17" s="14">
        <f>H4/H10</f>
        <v>1.9592088855243328E-2</v>
      </c>
      <c r="I17" s="14">
        <f>I4/I10</f>
        <v>0.1096827859771516</v>
      </c>
      <c r="J17" s="14">
        <f>J4/J10</f>
        <v>0.1662016361135922</v>
      </c>
    </row>
    <row r="18" spans="1:10" x14ac:dyDescent="0.25">
      <c r="A18" s="9" t="s">
        <v>0</v>
      </c>
      <c r="B18" s="14">
        <f>B5/B11</f>
        <v>2.7605996303199865E-2</v>
      </c>
      <c r="C18" s="14">
        <f t="shared" si="0"/>
        <v>1.2500563611365905E-2</v>
      </c>
      <c r="D18" s="14">
        <f t="shared" si="0"/>
        <v>0.11763937480531042</v>
      </c>
      <c r="E18" s="14">
        <f t="shared" si="0"/>
        <v>6.2982271321937608E-2</v>
      </c>
      <c r="F18" s="14">
        <f t="shared" si="0"/>
        <v>3.1241505923120309E-2</v>
      </c>
      <c r="G18" s="14">
        <f t="shared" si="0"/>
        <v>1.9713408914553837E-2</v>
      </c>
      <c r="H18" s="14">
        <f>H5/H11</f>
        <v>3.0399355898154311E-2</v>
      </c>
      <c r="I18" s="14">
        <f>I5/I11</f>
        <v>0.13760359901003924</v>
      </c>
      <c r="J18" s="14">
        <f>J5/J11</f>
        <v>0.14371081009056888</v>
      </c>
    </row>
    <row r="20" spans="1:10" x14ac:dyDescent="0.25">
      <c r="B20" s="11" t="s">
        <v>28</v>
      </c>
    </row>
  </sheetData>
  <mergeCells count="3">
    <mergeCell ref="A8:J8"/>
    <mergeCell ref="A2:J2"/>
    <mergeCell ref="A14:J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45"/>
  <sheetViews>
    <sheetView topLeftCell="A19" zoomScale="115" zoomScaleNormal="115" workbookViewId="0">
      <selection activeCell="J37" sqref="J37"/>
    </sheetView>
  </sheetViews>
  <sheetFormatPr defaultRowHeight="15" x14ac:dyDescent="0.25"/>
  <cols>
    <col min="1" max="1" width="18.7109375" customWidth="1"/>
    <col min="9" max="9" width="13.42578125" customWidth="1"/>
    <col min="13" max="13" width="21.140625" customWidth="1"/>
    <col min="14" max="14" width="15.28515625" customWidth="1"/>
  </cols>
  <sheetData>
    <row r="2" spans="1:17" x14ac:dyDescent="0.25">
      <c r="A2" s="17" t="s">
        <v>29</v>
      </c>
    </row>
    <row r="3" spans="1:17" x14ac:dyDescent="0.25">
      <c r="M3" s="2" t="s">
        <v>30</v>
      </c>
    </row>
    <row r="4" spans="1:17" ht="22.5" x14ac:dyDescent="0.25">
      <c r="A4" s="18" t="s">
        <v>31</v>
      </c>
      <c r="B4" s="19" t="s">
        <v>32</v>
      </c>
      <c r="C4" s="20" t="s">
        <v>33</v>
      </c>
      <c r="D4" s="21" t="s">
        <v>34</v>
      </c>
      <c r="E4" s="22" t="s">
        <v>35</v>
      </c>
      <c r="F4" s="23" t="s">
        <v>34</v>
      </c>
      <c r="G4" s="22" t="s">
        <v>36</v>
      </c>
      <c r="H4" s="24" t="s">
        <v>34</v>
      </c>
      <c r="I4" s="25" t="s">
        <v>37</v>
      </c>
    </row>
    <row r="5" spans="1:17" ht="24.75" thickBot="1" x14ac:dyDescent="0.3">
      <c r="A5" s="18"/>
      <c r="B5" s="19"/>
      <c r="C5" s="20"/>
      <c r="D5" s="21"/>
      <c r="E5" s="22"/>
      <c r="F5" s="23"/>
      <c r="G5" s="22"/>
      <c r="H5" s="24"/>
      <c r="I5" s="25" t="s">
        <v>38</v>
      </c>
      <c r="M5" s="26" t="s">
        <v>39</v>
      </c>
      <c r="N5" s="27" t="s">
        <v>40</v>
      </c>
      <c r="O5" s="28">
        <v>2020</v>
      </c>
      <c r="P5" s="28">
        <v>2021</v>
      </c>
      <c r="Q5" s="28">
        <v>2022</v>
      </c>
    </row>
    <row r="6" spans="1:17" x14ac:dyDescent="0.25">
      <c r="A6" s="29" t="s">
        <v>41</v>
      </c>
      <c r="B6" s="30">
        <v>27704</v>
      </c>
      <c r="C6" s="31">
        <v>32757</v>
      </c>
      <c r="D6" s="32">
        <v>4091</v>
      </c>
      <c r="E6" s="31">
        <v>29814</v>
      </c>
      <c r="F6" s="32">
        <v>3736</v>
      </c>
      <c r="G6" s="33">
        <v>28114.445052526262</v>
      </c>
      <c r="H6" s="34">
        <v>1413</v>
      </c>
      <c r="I6" s="35">
        <f>G6-E6</f>
        <v>-1699.5549474737381</v>
      </c>
      <c r="J6" s="36"/>
      <c r="M6" s="37" t="s">
        <v>1</v>
      </c>
      <c r="N6" s="38">
        <v>7943.4000000000005</v>
      </c>
      <c r="O6" s="39">
        <v>8223</v>
      </c>
      <c r="P6" s="39">
        <v>8753</v>
      </c>
      <c r="Q6" s="39">
        <v>8325.4523131377082</v>
      </c>
    </row>
    <row r="7" spans="1:17" x14ac:dyDescent="0.25">
      <c r="A7" s="40" t="s">
        <v>42</v>
      </c>
      <c r="B7" s="41">
        <v>771.80000000000007</v>
      </c>
      <c r="C7" s="42">
        <v>903</v>
      </c>
      <c r="D7" s="43">
        <v>146</v>
      </c>
      <c r="E7" s="42">
        <v>791</v>
      </c>
      <c r="F7" s="43">
        <v>92</v>
      </c>
      <c r="G7" s="44">
        <v>722.82917198963958</v>
      </c>
      <c r="H7" s="45">
        <v>49</v>
      </c>
      <c r="I7" s="46">
        <f t="shared" ref="I7:I26" si="0">G7-E7</f>
        <v>-68.170828010360424</v>
      </c>
      <c r="J7" s="36"/>
      <c r="M7" s="37" t="s">
        <v>0</v>
      </c>
      <c r="N7" s="47">
        <v>335034.60000000003</v>
      </c>
      <c r="O7" s="48">
        <v>378428</v>
      </c>
      <c r="P7" s="48">
        <v>372883</v>
      </c>
      <c r="Q7" s="48">
        <v>352256.72690715443</v>
      </c>
    </row>
    <row r="8" spans="1:17" x14ac:dyDescent="0.25">
      <c r="A8" s="49" t="s">
        <v>43</v>
      </c>
      <c r="B8" s="50">
        <v>51428.799999999996</v>
      </c>
      <c r="C8" s="51">
        <v>78081</v>
      </c>
      <c r="D8" s="52">
        <v>16650</v>
      </c>
      <c r="E8" s="51">
        <v>57166</v>
      </c>
      <c r="F8" s="52">
        <v>8579</v>
      </c>
      <c r="G8" s="53">
        <v>54088.067670968943</v>
      </c>
      <c r="H8" s="54">
        <v>5749</v>
      </c>
      <c r="I8" s="55">
        <f t="shared" si="0"/>
        <v>-3077.9323290310567</v>
      </c>
      <c r="J8" s="36"/>
      <c r="M8" s="37" t="s">
        <v>44</v>
      </c>
      <c r="N8" s="47">
        <f>B27-B8</f>
        <v>283605.80000000005</v>
      </c>
      <c r="O8" s="48">
        <f>C27-C8</f>
        <v>300347</v>
      </c>
      <c r="P8" s="48">
        <f>E27-E8</f>
        <v>315717</v>
      </c>
      <c r="Q8" s="48">
        <f>G27-G8</f>
        <v>298168.65923618549</v>
      </c>
    </row>
    <row r="9" spans="1:17" x14ac:dyDescent="0.25">
      <c r="A9" s="40" t="s">
        <v>45</v>
      </c>
      <c r="B9" s="41">
        <v>2295</v>
      </c>
      <c r="C9" s="42">
        <v>2809</v>
      </c>
      <c r="D9" s="43">
        <v>292</v>
      </c>
      <c r="E9" s="42">
        <v>2631</v>
      </c>
      <c r="F9" s="43">
        <v>438</v>
      </c>
      <c r="G9" s="44">
        <v>2452.9229102697414</v>
      </c>
      <c r="H9" s="45">
        <v>178</v>
      </c>
      <c r="I9" s="46">
        <f t="shared" si="0"/>
        <v>-178.07708973025865</v>
      </c>
      <c r="J9" s="36"/>
      <c r="M9" s="56" t="s">
        <v>43</v>
      </c>
      <c r="N9" s="47">
        <v>51428.799999999996</v>
      </c>
      <c r="O9" s="48">
        <v>78081</v>
      </c>
      <c r="P9" s="48">
        <v>57166</v>
      </c>
      <c r="Q9" s="48">
        <v>54088.067670968943</v>
      </c>
    </row>
    <row r="10" spans="1:17" x14ac:dyDescent="0.25">
      <c r="A10" s="49" t="s">
        <v>46</v>
      </c>
      <c r="B10" s="50">
        <v>2654.4000000000005</v>
      </c>
      <c r="C10" s="51">
        <v>3288</v>
      </c>
      <c r="D10" s="57">
        <v>405</v>
      </c>
      <c r="E10" s="51">
        <v>2990</v>
      </c>
      <c r="F10" s="57">
        <v>410</v>
      </c>
      <c r="G10" s="53">
        <v>2641.4836829223891</v>
      </c>
      <c r="H10" s="58">
        <v>146</v>
      </c>
      <c r="I10" s="55">
        <f t="shared" si="0"/>
        <v>-348.51631707761089</v>
      </c>
      <c r="J10" s="36"/>
    </row>
    <row r="11" spans="1:17" x14ac:dyDescent="0.25">
      <c r="A11" s="40" t="s">
        <v>47</v>
      </c>
      <c r="B11" s="41">
        <v>25638.2</v>
      </c>
      <c r="C11" s="42">
        <v>27731</v>
      </c>
      <c r="D11" s="59">
        <v>2022</v>
      </c>
      <c r="E11" s="42">
        <v>28442</v>
      </c>
      <c r="F11" s="59">
        <v>4987</v>
      </c>
      <c r="G11" s="44">
        <v>27121.299678216801</v>
      </c>
      <c r="H11" s="60">
        <v>2410</v>
      </c>
      <c r="I11" s="46">
        <f t="shared" si="0"/>
        <v>-1320.7003217831989</v>
      </c>
      <c r="J11" s="36"/>
    </row>
    <row r="12" spans="1:17" x14ac:dyDescent="0.25">
      <c r="A12" s="49" t="s">
        <v>48</v>
      </c>
      <c r="B12" s="50">
        <v>7753.5999999999995</v>
      </c>
      <c r="C12" s="51">
        <v>7938</v>
      </c>
      <c r="D12" s="52">
        <v>345</v>
      </c>
      <c r="E12" s="51">
        <v>9280</v>
      </c>
      <c r="F12" s="52">
        <v>2120</v>
      </c>
      <c r="G12" s="53">
        <v>7748.1077517249996</v>
      </c>
      <c r="H12" s="54">
        <v>931</v>
      </c>
      <c r="I12" s="55">
        <f t="shared" si="0"/>
        <v>-1531.8922482750004</v>
      </c>
      <c r="J12" s="36"/>
    </row>
    <row r="13" spans="1:17" x14ac:dyDescent="0.25">
      <c r="A13" s="40" t="s">
        <v>49</v>
      </c>
      <c r="B13" s="41">
        <v>11429.8</v>
      </c>
      <c r="C13" s="42">
        <v>13147</v>
      </c>
      <c r="D13" s="59">
        <v>1558</v>
      </c>
      <c r="E13" s="42">
        <v>11860</v>
      </c>
      <c r="F13" s="59">
        <v>1453</v>
      </c>
      <c r="G13" s="44">
        <v>11446.940855812149</v>
      </c>
      <c r="H13" s="60">
        <v>769</v>
      </c>
      <c r="I13" s="46">
        <f t="shared" si="0"/>
        <v>-413.05914418785142</v>
      </c>
      <c r="J13" s="36"/>
    </row>
    <row r="14" spans="1:17" x14ac:dyDescent="0.25">
      <c r="A14" s="49" t="s">
        <v>50</v>
      </c>
      <c r="B14" s="50">
        <v>26147.599999999999</v>
      </c>
      <c r="C14" s="51">
        <v>31232</v>
      </c>
      <c r="D14" s="52">
        <v>4264</v>
      </c>
      <c r="E14" s="51">
        <v>29358</v>
      </c>
      <c r="F14" s="52">
        <v>5454</v>
      </c>
      <c r="G14" s="53">
        <v>26726.604005710789</v>
      </c>
      <c r="H14" s="54">
        <v>2879</v>
      </c>
      <c r="I14" s="55">
        <f t="shared" si="0"/>
        <v>-2631.3959942892106</v>
      </c>
      <c r="J14" s="36"/>
    </row>
    <row r="15" spans="1:17" x14ac:dyDescent="0.25">
      <c r="A15" s="40" t="s">
        <v>51</v>
      </c>
      <c r="B15" s="41">
        <v>22875.600000000002</v>
      </c>
      <c r="C15" s="42">
        <v>23220</v>
      </c>
      <c r="D15" s="59">
        <v>1106</v>
      </c>
      <c r="E15" s="42">
        <v>24656</v>
      </c>
      <c r="F15" s="59">
        <v>3170</v>
      </c>
      <c r="G15" s="44">
        <v>24197.241773153008</v>
      </c>
      <c r="H15" s="60">
        <v>2625</v>
      </c>
      <c r="I15" s="46">
        <f t="shared" si="0"/>
        <v>-458.75822684699233</v>
      </c>
      <c r="J15" s="36"/>
    </row>
    <row r="16" spans="1:17" x14ac:dyDescent="0.25">
      <c r="A16" s="49" t="s">
        <v>52</v>
      </c>
      <c r="B16" s="50">
        <v>5463.4000000000005</v>
      </c>
      <c r="C16" s="51">
        <v>5346</v>
      </c>
      <c r="D16" s="57">
        <v>80</v>
      </c>
      <c r="E16" s="51">
        <v>6045</v>
      </c>
      <c r="F16" s="57">
        <v>794</v>
      </c>
      <c r="G16" s="53">
        <v>5684.4280013026137</v>
      </c>
      <c r="H16" s="58">
        <v>380</v>
      </c>
      <c r="I16" s="55">
        <f t="shared" si="0"/>
        <v>-360.57199869738633</v>
      </c>
      <c r="J16" s="36"/>
    </row>
    <row r="17" spans="1:10" x14ac:dyDescent="0.25">
      <c r="A17" s="40" t="s">
        <v>53</v>
      </c>
      <c r="B17" s="41">
        <v>9179.8000000000011</v>
      </c>
      <c r="C17" s="42">
        <v>10275</v>
      </c>
      <c r="D17" s="59">
        <v>987</v>
      </c>
      <c r="E17" s="42">
        <v>10547</v>
      </c>
      <c r="F17" s="59">
        <v>1455</v>
      </c>
      <c r="G17" s="44">
        <v>9817.2562624377479</v>
      </c>
      <c r="H17" s="60">
        <v>691</v>
      </c>
      <c r="I17" s="46">
        <f t="shared" si="0"/>
        <v>-729.74373756225214</v>
      </c>
      <c r="J17" s="36"/>
    </row>
    <row r="18" spans="1:10" x14ac:dyDescent="0.25">
      <c r="A18" s="49" t="s">
        <v>54</v>
      </c>
      <c r="B18" s="50">
        <v>30537.399999999994</v>
      </c>
      <c r="C18" s="51">
        <v>29956</v>
      </c>
      <c r="D18" s="52">
        <v>839</v>
      </c>
      <c r="E18" s="51">
        <v>33739</v>
      </c>
      <c r="F18" s="52">
        <v>4547</v>
      </c>
      <c r="G18" s="53">
        <v>30842.69386014347</v>
      </c>
      <c r="H18" s="54">
        <v>2200</v>
      </c>
      <c r="I18" s="55">
        <f t="shared" si="0"/>
        <v>-2896.3061398565296</v>
      </c>
      <c r="J18" s="36"/>
    </row>
    <row r="19" spans="1:10" x14ac:dyDescent="0.25">
      <c r="A19" s="40" t="s">
        <v>1</v>
      </c>
      <c r="B19" s="41">
        <v>7943.4000000000005</v>
      </c>
      <c r="C19" s="42">
        <v>8223</v>
      </c>
      <c r="D19" s="59">
        <v>464</v>
      </c>
      <c r="E19" s="42">
        <v>8753</v>
      </c>
      <c r="F19" s="59">
        <v>1294</v>
      </c>
      <c r="G19" s="44">
        <v>8325.4523131377082</v>
      </c>
      <c r="H19" s="60">
        <v>738</v>
      </c>
      <c r="I19" s="46">
        <f t="shared" si="0"/>
        <v>-427.54768686229181</v>
      </c>
      <c r="J19" s="36"/>
    </row>
    <row r="20" spans="1:10" x14ac:dyDescent="0.25">
      <c r="A20" s="49" t="s">
        <v>55</v>
      </c>
      <c r="B20" s="50">
        <v>2033.4</v>
      </c>
      <c r="C20" s="51">
        <v>2002</v>
      </c>
      <c r="D20" s="57">
        <v>23</v>
      </c>
      <c r="E20" s="51">
        <v>2392</v>
      </c>
      <c r="F20" s="57">
        <v>299</v>
      </c>
      <c r="G20" s="53">
        <v>2081.7063183666696</v>
      </c>
      <c r="H20" s="58">
        <v>123</v>
      </c>
      <c r="I20" s="55">
        <f t="shared" si="0"/>
        <v>-310.29368163333038</v>
      </c>
      <c r="J20" s="36"/>
    </row>
    <row r="21" spans="1:10" x14ac:dyDescent="0.25">
      <c r="A21" s="40" t="s">
        <v>56</v>
      </c>
      <c r="B21" s="41">
        <v>29029.199999999997</v>
      </c>
      <c r="C21" s="42">
        <v>28586</v>
      </c>
      <c r="D21" s="59">
        <v>432</v>
      </c>
      <c r="E21" s="42">
        <v>32817</v>
      </c>
      <c r="F21" s="59">
        <v>4620</v>
      </c>
      <c r="G21" s="44">
        <v>31265.276396966645</v>
      </c>
      <c r="H21" s="60">
        <v>2159</v>
      </c>
      <c r="I21" s="46">
        <f t="shared" si="0"/>
        <v>-1551.7236030333552</v>
      </c>
      <c r="J21" s="36"/>
    </row>
    <row r="22" spans="1:10" x14ac:dyDescent="0.25">
      <c r="A22" s="49" t="s">
        <v>57</v>
      </c>
      <c r="B22" s="50">
        <v>20677</v>
      </c>
      <c r="C22" s="51">
        <v>21813</v>
      </c>
      <c r="D22" s="52">
        <v>545</v>
      </c>
      <c r="E22" s="51">
        <v>25476</v>
      </c>
      <c r="F22" s="52">
        <v>4161</v>
      </c>
      <c r="G22" s="53">
        <v>22529.726381900211</v>
      </c>
      <c r="H22" s="54">
        <v>1641</v>
      </c>
      <c r="I22" s="55">
        <f t="shared" si="0"/>
        <v>-2946.273618099789</v>
      </c>
      <c r="J22" s="36"/>
    </row>
    <row r="23" spans="1:10" x14ac:dyDescent="0.25">
      <c r="A23" s="40" t="s">
        <v>58</v>
      </c>
      <c r="B23" s="41">
        <v>3374.2</v>
      </c>
      <c r="C23" s="42">
        <v>3353</v>
      </c>
      <c r="D23" s="43">
        <v>27</v>
      </c>
      <c r="E23" s="42">
        <v>3653</v>
      </c>
      <c r="F23" s="43">
        <v>334</v>
      </c>
      <c r="G23" s="44">
        <v>3629.0596359058191</v>
      </c>
      <c r="H23" s="45">
        <v>300</v>
      </c>
      <c r="I23" s="46">
        <f t="shared" si="0"/>
        <v>-23.94036409418095</v>
      </c>
      <c r="J23" s="36"/>
    </row>
    <row r="24" spans="1:10" x14ac:dyDescent="0.25">
      <c r="A24" s="49" t="s">
        <v>59</v>
      </c>
      <c r="B24" s="50">
        <v>10797.4</v>
      </c>
      <c r="C24" s="51">
        <v>10830</v>
      </c>
      <c r="D24" s="57">
        <v>97</v>
      </c>
      <c r="E24" s="51">
        <v>11829</v>
      </c>
      <c r="F24" s="52">
        <v>749</v>
      </c>
      <c r="G24" s="53">
        <v>11841.319977258461</v>
      </c>
      <c r="H24" s="54">
        <v>1054</v>
      </c>
      <c r="I24" s="61">
        <f t="shared" si="0"/>
        <v>12.319977258461222</v>
      </c>
      <c r="J24" s="36"/>
    </row>
    <row r="25" spans="1:10" x14ac:dyDescent="0.25">
      <c r="A25" s="40" t="s">
        <v>60</v>
      </c>
      <c r="B25" s="41">
        <v>28508.399999999998</v>
      </c>
      <c r="C25" s="42">
        <v>27871</v>
      </c>
      <c r="D25" s="59">
        <v>282</v>
      </c>
      <c r="E25" s="42">
        <v>31181</v>
      </c>
      <c r="F25" s="59">
        <v>3534</v>
      </c>
      <c r="G25" s="44">
        <v>30844.544232277934</v>
      </c>
      <c r="H25" s="60">
        <v>3690</v>
      </c>
      <c r="I25" s="46">
        <f t="shared" si="0"/>
        <v>-336.4557677220655</v>
      </c>
      <c r="J25" s="36"/>
    </row>
    <row r="26" spans="1:10" x14ac:dyDescent="0.25">
      <c r="A26" s="49" t="s">
        <v>61</v>
      </c>
      <c r="B26" s="50">
        <v>8792.1999999999989</v>
      </c>
      <c r="C26" s="51">
        <v>9067</v>
      </c>
      <c r="D26" s="57">
        <v>133</v>
      </c>
      <c r="E26" s="51">
        <v>9463</v>
      </c>
      <c r="F26" s="57">
        <v>740</v>
      </c>
      <c r="G26" s="53">
        <v>10135.320974162443</v>
      </c>
      <c r="H26" s="58">
        <v>787</v>
      </c>
      <c r="I26" s="61">
        <f t="shared" si="0"/>
        <v>672.32097416244324</v>
      </c>
      <c r="J26" s="36"/>
    </row>
    <row r="27" spans="1:10" x14ac:dyDescent="0.25">
      <c r="A27" s="62" t="s">
        <v>0</v>
      </c>
      <c r="B27" s="63">
        <f>SUM(B6:B26)</f>
        <v>335034.60000000003</v>
      </c>
      <c r="C27" s="64">
        <f>SUM(C6:C26)</f>
        <v>378428</v>
      </c>
      <c r="D27" s="65">
        <f t="shared" ref="D27:H27" si="1">SUM(D6:D26)</f>
        <v>34788</v>
      </c>
      <c r="E27" s="64">
        <f t="shared" si="1"/>
        <v>372883</v>
      </c>
      <c r="F27" s="65">
        <f t="shared" si="1"/>
        <v>52966</v>
      </c>
      <c r="G27" s="64">
        <f t="shared" si="1"/>
        <v>352256.72690715443</v>
      </c>
      <c r="H27" s="65">
        <f t="shared" si="1"/>
        <v>30912</v>
      </c>
      <c r="I27" s="63">
        <f>G27-E27</f>
        <v>-20626.273092845571</v>
      </c>
    </row>
    <row r="28" spans="1:10" x14ac:dyDescent="0.25">
      <c r="B28" s="7"/>
      <c r="C28" s="7"/>
      <c r="D28" s="7"/>
      <c r="E28" s="7"/>
      <c r="F28" s="7"/>
      <c r="G28" s="7"/>
      <c r="H28" s="7"/>
      <c r="I28" s="7"/>
    </row>
    <row r="35" spans="1:24" x14ac:dyDescent="0.25">
      <c r="A35" s="2" t="s">
        <v>62</v>
      </c>
    </row>
    <row r="36" spans="1:24" x14ac:dyDescent="0.25">
      <c r="A36" s="66" t="s">
        <v>0</v>
      </c>
      <c r="B36" s="66" t="s">
        <v>63</v>
      </c>
      <c r="C36" s="66" t="s">
        <v>64</v>
      </c>
      <c r="D36" s="66" t="s">
        <v>65</v>
      </c>
      <c r="E36" s="66" t="s">
        <v>66</v>
      </c>
      <c r="F36" s="66" t="s">
        <v>67</v>
      </c>
      <c r="G36" s="66" t="s">
        <v>68</v>
      </c>
    </row>
    <row r="37" spans="1:24" x14ac:dyDescent="0.25">
      <c r="A37">
        <v>2020</v>
      </c>
      <c r="B37" s="67">
        <v>62019</v>
      </c>
      <c r="C37" s="67">
        <v>56070</v>
      </c>
      <c r="D37" s="67">
        <v>86501</v>
      </c>
      <c r="E37" s="67">
        <v>72809</v>
      </c>
      <c r="F37" s="67">
        <v>52440</v>
      </c>
      <c r="G37" s="67">
        <v>48589</v>
      </c>
      <c r="L37" s="68" t="s">
        <v>69</v>
      </c>
    </row>
    <row r="38" spans="1:24" s="2" customFormat="1" x14ac:dyDescent="0.25">
      <c r="A38">
        <v>2021</v>
      </c>
      <c r="B38" s="67">
        <v>74550</v>
      </c>
      <c r="C38" s="67">
        <v>59389</v>
      </c>
      <c r="D38" s="67">
        <v>68507</v>
      </c>
      <c r="E38" s="67">
        <v>63434</v>
      </c>
      <c r="F38" s="67">
        <v>54802</v>
      </c>
      <c r="G38" s="67">
        <v>52201</v>
      </c>
      <c r="S38" s="66"/>
      <c r="T38" s="66"/>
      <c r="U38" s="66"/>
      <c r="V38" s="66"/>
      <c r="W38" s="66"/>
      <c r="X38" s="66"/>
    </row>
    <row r="39" spans="1:24" x14ac:dyDescent="0.25">
      <c r="A39">
        <v>2022</v>
      </c>
      <c r="B39" s="67">
        <v>73343</v>
      </c>
      <c r="C39" s="67">
        <v>59621</v>
      </c>
      <c r="D39" s="67">
        <v>61091</v>
      </c>
      <c r="E39" s="67">
        <v>56187</v>
      </c>
      <c r="F39" s="67">
        <v>53903</v>
      </c>
      <c r="G39" s="67">
        <v>48111.726907154443</v>
      </c>
    </row>
    <row r="42" spans="1:24" x14ac:dyDescent="0.25">
      <c r="A42" s="66" t="s">
        <v>1</v>
      </c>
      <c r="B42" s="66" t="s">
        <v>63</v>
      </c>
      <c r="C42" s="66" t="s">
        <v>64</v>
      </c>
      <c r="D42" s="66" t="s">
        <v>65</v>
      </c>
      <c r="E42" s="66" t="s">
        <v>66</v>
      </c>
      <c r="F42" s="66" t="s">
        <v>67</v>
      </c>
      <c r="G42" s="66" t="s">
        <v>68</v>
      </c>
    </row>
    <row r="43" spans="1:24" x14ac:dyDescent="0.25">
      <c r="A43">
        <v>2020</v>
      </c>
      <c r="B43" s="67">
        <v>1482</v>
      </c>
      <c r="C43" s="67">
        <v>1377</v>
      </c>
      <c r="D43" s="67">
        <v>1574</v>
      </c>
      <c r="E43" s="67">
        <v>1441</v>
      </c>
      <c r="F43" s="67">
        <v>1214</v>
      </c>
      <c r="G43" s="67">
        <v>1135</v>
      </c>
      <c r="H43" s="7">
        <f>SUM(B43:G43)</f>
        <v>8223</v>
      </c>
    </row>
    <row r="44" spans="1:24" x14ac:dyDescent="0.25">
      <c r="A44">
        <v>2021</v>
      </c>
      <c r="B44" s="67">
        <v>1717</v>
      </c>
      <c r="C44" s="67">
        <v>1460</v>
      </c>
      <c r="D44" s="67">
        <v>1660</v>
      </c>
      <c r="E44" s="67">
        <v>1400</v>
      </c>
      <c r="F44" s="67">
        <v>1249</v>
      </c>
      <c r="G44" s="67">
        <v>1267</v>
      </c>
      <c r="H44" s="7">
        <f t="shared" ref="H44:H45" si="2">SUM(B44:G44)</f>
        <v>8753</v>
      </c>
    </row>
    <row r="45" spans="1:24" x14ac:dyDescent="0.25">
      <c r="A45">
        <v>2022</v>
      </c>
      <c r="B45" s="67">
        <v>1584</v>
      </c>
      <c r="C45" s="67">
        <v>1407</v>
      </c>
      <c r="D45" s="67">
        <v>1450</v>
      </c>
      <c r="E45" s="67">
        <v>1344</v>
      </c>
      <c r="F45" s="67">
        <v>1386</v>
      </c>
      <c r="G45" s="67">
        <v>1154.4523131377086</v>
      </c>
      <c r="H45" s="7">
        <f t="shared" si="2"/>
        <v>8325.4523131377082</v>
      </c>
    </row>
  </sheetData>
  <mergeCells count="8">
    <mergeCell ref="G4:G5"/>
    <mergeCell ref="H4:H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5"/>
  <sheetViews>
    <sheetView zoomScaleNormal="100" workbookViewId="0">
      <selection activeCell="O5" sqref="O5"/>
    </sheetView>
  </sheetViews>
  <sheetFormatPr defaultRowHeight="15" x14ac:dyDescent="0.25"/>
  <cols>
    <col min="1" max="1" width="18.28515625" bestFit="1" customWidth="1"/>
    <col min="2" max="2" width="13.42578125" bestFit="1" customWidth="1"/>
    <col min="3" max="13" width="10.5703125" bestFit="1" customWidth="1"/>
  </cols>
  <sheetData>
    <row r="1" spans="1:17" x14ac:dyDescent="0.25">
      <c r="A1" s="69" t="s">
        <v>70</v>
      </c>
      <c r="G1" s="70" t="s">
        <v>71</v>
      </c>
      <c r="H1" s="70"/>
      <c r="I1" s="70"/>
      <c r="J1" s="70"/>
      <c r="K1" s="70"/>
      <c r="L1" s="70"/>
      <c r="M1" s="70"/>
    </row>
    <row r="2" spans="1:17" x14ac:dyDescent="0.25">
      <c r="A2" t="s">
        <v>72</v>
      </c>
      <c r="B2">
        <v>2011</v>
      </c>
      <c r="C2">
        <v>2012</v>
      </c>
      <c r="D2">
        <v>2013</v>
      </c>
      <c r="E2">
        <v>2014</v>
      </c>
      <c r="F2">
        <v>2015</v>
      </c>
      <c r="G2">
        <v>2016</v>
      </c>
      <c r="H2">
        <v>2017</v>
      </c>
      <c r="I2">
        <v>2018</v>
      </c>
      <c r="J2">
        <v>2019</v>
      </c>
      <c r="K2">
        <v>2020</v>
      </c>
      <c r="L2">
        <v>2021</v>
      </c>
      <c r="M2">
        <v>2022</v>
      </c>
      <c r="Q2" s="71"/>
    </row>
    <row r="3" spans="1:17" x14ac:dyDescent="0.25">
      <c r="A3">
        <v>0</v>
      </c>
      <c r="B3" s="72">
        <v>17</v>
      </c>
      <c r="C3" s="72">
        <v>17</v>
      </c>
      <c r="D3" s="72">
        <v>9</v>
      </c>
      <c r="E3" s="72">
        <v>9</v>
      </c>
      <c r="F3" s="72">
        <v>13</v>
      </c>
      <c r="G3" s="72">
        <v>11</v>
      </c>
      <c r="H3" s="72">
        <v>9</v>
      </c>
      <c r="I3" s="72">
        <v>10</v>
      </c>
      <c r="J3" s="72">
        <v>11</v>
      </c>
      <c r="K3" s="72">
        <v>8</v>
      </c>
      <c r="L3" s="72">
        <v>12</v>
      </c>
      <c r="M3" s="72">
        <v>12</v>
      </c>
      <c r="Q3" s="73" t="s">
        <v>73</v>
      </c>
    </row>
    <row r="4" spans="1:17" x14ac:dyDescent="0.25">
      <c r="A4">
        <v>1</v>
      </c>
      <c r="B4" s="72">
        <v>3</v>
      </c>
      <c r="C4" s="72">
        <v>4</v>
      </c>
      <c r="D4" s="72">
        <v>0</v>
      </c>
      <c r="E4" s="72">
        <v>5</v>
      </c>
      <c r="F4" s="72">
        <v>1</v>
      </c>
      <c r="G4" s="72">
        <v>4</v>
      </c>
      <c r="H4" s="72">
        <v>2</v>
      </c>
      <c r="I4" s="72">
        <v>2</v>
      </c>
      <c r="J4" s="72">
        <v>1</v>
      </c>
      <c r="K4" s="72">
        <v>1</v>
      </c>
      <c r="L4" s="72">
        <v>1</v>
      </c>
      <c r="M4" s="72">
        <v>2</v>
      </c>
      <c r="Q4" s="73" t="s">
        <v>74</v>
      </c>
    </row>
    <row r="5" spans="1:17" x14ac:dyDescent="0.25">
      <c r="A5">
        <v>2</v>
      </c>
      <c r="B5" s="72">
        <v>5</v>
      </c>
      <c r="C5" s="72">
        <v>1</v>
      </c>
      <c r="D5" s="72">
        <v>1</v>
      </c>
      <c r="E5" s="72">
        <v>4</v>
      </c>
      <c r="F5" s="72">
        <v>3</v>
      </c>
      <c r="G5" s="72">
        <v>0</v>
      </c>
      <c r="H5" s="72">
        <v>1</v>
      </c>
      <c r="I5" s="72">
        <v>2</v>
      </c>
      <c r="J5" s="72">
        <v>1</v>
      </c>
      <c r="K5" s="72">
        <v>0</v>
      </c>
      <c r="L5" s="72">
        <v>2</v>
      </c>
      <c r="M5" s="72">
        <v>0</v>
      </c>
    </row>
    <row r="6" spans="1:17" x14ac:dyDescent="0.25">
      <c r="A6">
        <v>3</v>
      </c>
      <c r="B6" s="72">
        <v>2</v>
      </c>
      <c r="C6" s="72">
        <v>3</v>
      </c>
      <c r="D6" s="72">
        <v>1</v>
      </c>
      <c r="E6" s="72">
        <v>4</v>
      </c>
      <c r="F6" s="72">
        <v>4</v>
      </c>
      <c r="G6" s="72">
        <v>3</v>
      </c>
      <c r="H6" s="72">
        <v>3</v>
      </c>
      <c r="I6" s="72">
        <v>4</v>
      </c>
      <c r="J6" s="72">
        <v>3</v>
      </c>
      <c r="K6" s="72">
        <v>2</v>
      </c>
      <c r="L6" s="72">
        <v>2</v>
      </c>
      <c r="M6" s="72">
        <v>0</v>
      </c>
    </row>
    <row r="7" spans="1:17" x14ac:dyDescent="0.25">
      <c r="A7">
        <v>4</v>
      </c>
      <c r="B7" s="72">
        <v>12</v>
      </c>
      <c r="C7" s="72">
        <v>3</v>
      </c>
      <c r="D7" s="72">
        <v>3</v>
      </c>
      <c r="E7" s="72">
        <v>8</v>
      </c>
      <c r="F7" s="72">
        <v>7</v>
      </c>
      <c r="G7" s="72">
        <v>5</v>
      </c>
      <c r="H7" s="72">
        <v>3</v>
      </c>
      <c r="I7" s="72">
        <v>7</v>
      </c>
      <c r="J7" s="72">
        <v>2</v>
      </c>
      <c r="K7" s="72">
        <v>4</v>
      </c>
      <c r="L7" s="72">
        <v>2</v>
      </c>
      <c r="M7" s="72">
        <v>2</v>
      </c>
    </row>
    <row r="8" spans="1:17" x14ac:dyDescent="0.25">
      <c r="A8">
        <v>5</v>
      </c>
      <c r="B8" s="72">
        <v>8</v>
      </c>
      <c r="C8" s="72">
        <v>8</v>
      </c>
      <c r="D8" s="72">
        <v>8</v>
      </c>
      <c r="E8" s="72">
        <v>10</v>
      </c>
      <c r="F8" s="72">
        <v>4</v>
      </c>
      <c r="G8" s="72">
        <v>4</v>
      </c>
      <c r="H8" s="72">
        <v>12</v>
      </c>
      <c r="I8" s="72">
        <v>7</v>
      </c>
      <c r="J8" s="72">
        <v>8</v>
      </c>
      <c r="K8" s="72">
        <v>6</v>
      </c>
      <c r="L8" s="72">
        <v>7</v>
      </c>
      <c r="M8" s="72">
        <v>8</v>
      </c>
    </row>
    <row r="9" spans="1:17" x14ac:dyDescent="0.25">
      <c r="A9">
        <v>6</v>
      </c>
      <c r="B9" s="72">
        <v>12</v>
      </c>
      <c r="C9" s="72">
        <v>9</v>
      </c>
      <c r="D9" s="72">
        <v>9</v>
      </c>
      <c r="E9" s="72">
        <v>10</v>
      </c>
      <c r="F9" s="72">
        <v>6</v>
      </c>
      <c r="G9" s="72">
        <v>6</v>
      </c>
      <c r="H9" s="72">
        <v>9</v>
      </c>
      <c r="I9" s="72">
        <v>6</v>
      </c>
      <c r="J9" s="72">
        <v>9</v>
      </c>
      <c r="K9" s="72">
        <v>7</v>
      </c>
      <c r="L9" s="72">
        <v>12</v>
      </c>
      <c r="M9" s="72">
        <v>11</v>
      </c>
    </row>
    <row r="10" spans="1:17" x14ac:dyDescent="0.25">
      <c r="A10">
        <v>7</v>
      </c>
      <c r="B10" s="72">
        <v>19</v>
      </c>
      <c r="C10" s="72">
        <v>13</v>
      </c>
      <c r="D10" s="72">
        <v>19</v>
      </c>
      <c r="E10" s="72">
        <v>9</v>
      </c>
      <c r="F10" s="72">
        <v>25</v>
      </c>
      <c r="G10" s="72">
        <v>14</v>
      </c>
      <c r="H10" s="72">
        <v>21</v>
      </c>
      <c r="I10" s="72">
        <v>7</v>
      </c>
      <c r="J10" s="72">
        <v>11</v>
      </c>
      <c r="K10" s="72">
        <v>18</v>
      </c>
      <c r="L10" s="72">
        <v>9</v>
      </c>
      <c r="M10" s="72">
        <v>10</v>
      </c>
    </row>
    <row r="11" spans="1:17" x14ac:dyDescent="0.25">
      <c r="A11">
        <v>8</v>
      </c>
      <c r="B11" s="72">
        <v>37</v>
      </c>
      <c r="C11" s="72">
        <v>24</v>
      </c>
      <c r="D11" s="72">
        <v>37</v>
      </c>
      <c r="E11" s="72">
        <v>26</v>
      </c>
      <c r="F11" s="72">
        <v>25</v>
      </c>
      <c r="G11" s="72">
        <v>23</v>
      </c>
      <c r="H11" s="72">
        <v>21</v>
      </c>
      <c r="I11" s="72">
        <v>22</v>
      </c>
      <c r="J11" s="72">
        <v>16</v>
      </c>
      <c r="K11" s="72">
        <v>21</v>
      </c>
      <c r="L11" s="72">
        <v>13</v>
      </c>
      <c r="M11" s="72">
        <v>17</v>
      </c>
    </row>
    <row r="12" spans="1:17" x14ac:dyDescent="0.25">
      <c r="A12">
        <v>9</v>
      </c>
      <c r="B12" s="72">
        <v>58</v>
      </c>
      <c r="C12" s="72">
        <v>36</v>
      </c>
      <c r="D12" s="72">
        <v>40</v>
      </c>
      <c r="E12" s="72">
        <v>50</v>
      </c>
      <c r="F12" s="72">
        <v>45</v>
      </c>
      <c r="G12" s="72">
        <v>37</v>
      </c>
      <c r="H12" s="72">
        <v>37</v>
      </c>
      <c r="I12" s="72">
        <v>36</v>
      </c>
      <c r="J12" s="72">
        <v>31</v>
      </c>
      <c r="K12" s="72">
        <v>32</v>
      </c>
      <c r="L12" s="72">
        <v>35</v>
      </c>
      <c r="M12" s="72">
        <v>36</v>
      </c>
    </row>
    <row r="13" spans="1:17" x14ac:dyDescent="0.25">
      <c r="A13">
        <v>10</v>
      </c>
      <c r="B13" s="72">
        <v>82</v>
      </c>
      <c r="C13" s="72">
        <v>77</v>
      </c>
      <c r="D13" s="72">
        <v>69</v>
      </c>
      <c r="E13" s="72">
        <v>65</v>
      </c>
      <c r="F13" s="72">
        <v>67</v>
      </c>
      <c r="G13" s="72">
        <v>49</v>
      </c>
      <c r="H13" s="72">
        <v>66</v>
      </c>
      <c r="I13" s="72">
        <v>61</v>
      </c>
      <c r="J13" s="72">
        <v>70</v>
      </c>
      <c r="K13" s="72">
        <v>62</v>
      </c>
      <c r="L13" s="72">
        <v>57</v>
      </c>
      <c r="M13" s="72">
        <v>54</v>
      </c>
    </row>
    <row r="14" spans="1:17" x14ac:dyDescent="0.25">
      <c r="A14">
        <v>11</v>
      </c>
      <c r="B14" s="72">
        <v>124</v>
      </c>
      <c r="C14" s="72">
        <v>101</v>
      </c>
      <c r="D14" s="72">
        <v>100</v>
      </c>
      <c r="E14" s="72">
        <v>130</v>
      </c>
      <c r="F14" s="72">
        <v>117</v>
      </c>
      <c r="G14" s="72">
        <v>139</v>
      </c>
      <c r="H14" s="72">
        <v>117</v>
      </c>
      <c r="I14" s="72">
        <v>113</v>
      </c>
      <c r="J14" s="72">
        <v>106</v>
      </c>
      <c r="K14" s="72">
        <v>113</v>
      </c>
      <c r="L14" s="72">
        <v>124</v>
      </c>
      <c r="M14" s="72">
        <v>102</v>
      </c>
    </row>
    <row r="15" spans="1:17" x14ac:dyDescent="0.25">
      <c r="A15">
        <v>12</v>
      </c>
      <c r="B15" s="72">
        <v>144</v>
      </c>
      <c r="C15" s="72">
        <v>153</v>
      </c>
      <c r="D15" s="72">
        <v>149</v>
      </c>
      <c r="E15" s="72">
        <v>152</v>
      </c>
      <c r="F15" s="72">
        <v>173</v>
      </c>
      <c r="G15" s="72">
        <v>166</v>
      </c>
      <c r="H15" s="72">
        <v>169</v>
      </c>
      <c r="I15" s="72">
        <v>169</v>
      </c>
      <c r="J15" s="72">
        <v>172</v>
      </c>
      <c r="K15" s="72">
        <v>151</v>
      </c>
      <c r="L15" s="72">
        <v>189</v>
      </c>
      <c r="M15" s="72">
        <v>160</v>
      </c>
    </row>
    <row r="16" spans="1:17" x14ac:dyDescent="0.25">
      <c r="A16">
        <v>13</v>
      </c>
      <c r="B16" s="72">
        <v>252</v>
      </c>
      <c r="C16" s="72">
        <v>224</v>
      </c>
      <c r="D16" s="72">
        <v>241</v>
      </c>
      <c r="E16" s="72">
        <v>241</v>
      </c>
      <c r="F16" s="72">
        <v>223</v>
      </c>
      <c r="G16" s="72">
        <v>198</v>
      </c>
      <c r="H16" s="72">
        <v>227</v>
      </c>
      <c r="I16" s="72">
        <v>235</v>
      </c>
      <c r="J16" s="72">
        <v>228</v>
      </c>
      <c r="K16" s="72">
        <v>267</v>
      </c>
      <c r="L16" s="72">
        <v>310</v>
      </c>
      <c r="M16" s="72">
        <v>232</v>
      </c>
      <c r="Q16" s="71"/>
    </row>
    <row r="17" spans="1:17" x14ac:dyDescent="0.25">
      <c r="A17" t="s">
        <v>75</v>
      </c>
      <c r="B17" s="74">
        <f>SUM(B3:B16)</f>
        <v>775</v>
      </c>
      <c r="C17" s="74">
        <f t="shared" ref="C17:M17" si="0">SUM(C3:C16)</f>
        <v>673</v>
      </c>
      <c r="D17" s="74">
        <f t="shared" si="0"/>
        <v>686</v>
      </c>
      <c r="E17" s="74">
        <f t="shared" si="0"/>
        <v>723</v>
      </c>
      <c r="F17" s="74">
        <f t="shared" si="0"/>
        <v>713</v>
      </c>
      <c r="G17" s="74">
        <f t="shared" si="0"/>
        <v>659</v>
      </c>
      <c r="H17" s="74">
        <f t="shared" si="0"/>
        <v>697</v>
      </c>
      <c r="I17" s="74">
        <f t="shared" si="0"/>
        <v>681</v>
      </c>
      <c r="J17" s="74">
        <f t="shared" si="0"/>
        <v>669</v>
      </c>
      <c r="K17" s="74">
        <f t="shared" si="0"/>
        <v>692</v>
      </c>
      <c r="L17" s="74">
        <f t="shared" si="0"/>
        <v>775</v>
      </c>
      <c r="M17" s="74">
        <f t="shared" si="0"/>
        <v>646</v>
      </c>
    </row>
    <row r="18" spans="1:17" x14ac:dyDescent="0.25">
      <c r="A18" t="s">
        <v>76</v>
      </c>
      <c r="B18" s="74">
        <v>1045050</v>
      </c>
      <c r="C18" s="74">
        <v>1042976</v>
      </c>
      <c r="D18" s="74">
        <v>1040228</v>
      </c>
      <c r="E18" s="74">
        <v>1033303</v>
      </c>
      <c r="F18" s="74">
        <v>1025074</v>
      </c>
      <c r="G18" s="74">
        <v>1015879</v>
      </c>
      <c r="H18" s="74">
        <v>1007706</v>
      </c>
      <c r="I18" s="74">
        <v>998340</v>
      </c>
      <c r="J18" s="74">
        <v>990337</v>
      </c>
      <c r="K18" s="74">
        <v>979653</v>
      </c>
      <c r="L18" s="74">
        <v>964301</v>
      </c>
      <c r="M18" s="74">
        <v>955192</v>
      </c>
      <c r="Q18" s="73" t="s">
        <v>73</v>
      </c>
    </row>
    <row r="19" spans="1:17" x14ac:dyDescent="0.25">
      <c r="A19" t="s">
        <v>77</v>
      </c>
      <c r="B19" s="75">
        <f>B17/B18*100000</f>
        <v>74.159131142050626</v>
      </c>
      <c r="C19" s="75">
        <f t="shared" ref="C19:M19" si="1">C17/C18*100000</f>
        <v>64.526892277482887</v>
      </c>
      <c r="D19" s="75">
        <f t="shared" si="1"/>
        <v>65.94708083227907</v>
      </c>
      <c r="E19" s="75">
        <f t="shared" si="1"/>
        <v>69.9697958875567</v>
      </c>
      <c r="F19" s="75">
        <f t="shared" si="1"/>
        <v>69.555954009173973</v>
      </c>
      <c r="G19" s="75">
        <f t="shared" si="1"/>
        <v>64.869930375566383</v>
      </c>
      <c r="H19" s="75">
        <f t="shared" si="1"/>
        <v>69.166999104897656</v>
      </c>
      <c r="I19" s="75">
        <f t="shared" si="1"/>
        <v>68.213233968387527</v>
      </c>
      <c r="J19" s="75">
        <f t="shared" si="1"/>
        <v>67.552762342515734</v>
      </c>
      <c r="K19" s="75">
        <f t="shared" si="1"/>
        <v>70.63725625297937</v>
      </c>
      <c r="L19" s="75">
        <f t="shared" si="1"/>
        <v>80.369096371361223</v>
      </c>
      <c r="M19" s="75">
        <f t="shared" si="1"/>
        <v>67.630382164004715</v>
      </c>
      <c r="Q19" s="73" t="s">
        <v>78</v>
      </c>
    </row>
    <row r="20" spans="1:17" x14ac:dyDescent="0.25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7" x14ac:dyDescent="0.25">
      <c r="A21">
        <v>14</v>
      </c>
      <c r="B21" s="72">
        <v>315</v>
      </c>
      <c r="C21" s="72">
        <v>347</v>
      </c>
      <c r="D21" s="72">
        <v>342</v>
      </c>
      <c r="E21" s="72">
        <v>319</v>
      </c>
      <c r="F21" s="72">
        <v>319</v>
      </c>
      <c r="G21" s="72">
        <v>367</v>
      </c>
      <c r="H21" s="72">
        <v>384</v>
      </c>
      <c r="I21" s="72">
        <v>334</v>
      </c>
      <c r="J21" s="72">
        <v>303</v>
      </c>
      <c r="K21" s="72">
        <v>342</v>
      </c>
      <c r="L21" s="72">
        <v>395</v>
      </c>
      <c r="M21" s="72">
        <v>354</v>
      </c>
    </row>
    <row r="22" spans="1:17" x14ac:dyDescent="0.25">
      <c r="A22">
        <v>15</v>
      </c>
      <c r="B22" s="72">
        <v>524</v>
      </c>
      <c r="C22" s="72">
        <v>476</v>
      </c>
      <c r="D22" s="72">
        <v>477</v>
      </c>
      <c r="E22" s="72">
        <v>476</v>
      </c>
      <c r="F22" s="72">
        <v>472</v>
      </c>
      <c r="G22" s="72">
        <v>392</v>
      </c>
      <c r="H22" s="72">
        <v>484</v>
      </c>
      <c r="I22" s="72">
        <v>506</v>
      </c>
      <c r="J22" s="72">
        <v>455</v>
      </c>
      <c r="K22" s="72">
        <v>549</v>
      </c>
      <c r="L22" s="72">
        <v>620</v>
      </c>
      <c r="M22" s="72">
        <v>529</v>
      </c>
    </row>
    <row r="23" spans="1:17" x14ac:dyDescent="0.25">
      <c r="A23">
        <v>16</v>
      </c>
      <c r="B23" s="72">
        <v>874</v>
      </c>
      <c r="C23" s="72">
        <v>901</v>
      </c>
      <c r="D23" s="72">
        <v>806</v>
      </c>
      <c r="E23" s="72">
        <v>745</v>
      </c>
      <c r="F23" s="72">
        <v>784</v>
      </c>
      <c r="G23" s="72">
        <v>718</v>
      </c>
      <c r="H23" s="72">
        <v>790</v>
      </c>
      <c r="I23" s="72">
        <v>732</v>
      </c>
      <c r="J23" s="72">
        <v>752</v>
      </c>
      <c r="K23" s="72">
        <v>722</v>
      </c>
      <c r="L23" s="72">
        <v>756</v>
      </c>
      <c r="M23" s="72">
        <v>761</v>
      </c>
    </row>
    <row r="24" spans="1:17" x14ac:dyDescent="0.25">
      <c r="A24">
        <v>17</v>
      </c>
      <c r="B24" s="72">
        <v>1265</v>
      </c>
      <c r="C24" s="72">
        <v>1310</v>
      </c>
      <c r="D24" s="72">
        <v>1249</v>
      </c>
      <c r="E24" s="72">
        <v>1231</v>
      </c>
      <c r="F24" s="72">
        <v>1299</v>
      </c>
      <c r="G24" s="72">
        <v>1179</v>
      </c>
      <c r="H24" s="72">
        <v>1260</v>
      </c>
      <c r="I24" s="72">
        <v>1195</v>
      </c>
      <c r="J24" s="72">
        <v>1127</v>
      </c>
      <c r="K24" s="72">
        <v>1250</v>
      </c>
      <c r="L24" s="72">
        <v>1258</v>
      </c>
      <c r="M24" s="72">
        <v>1190</v>
      </c>
    </row>
    <row r="25" spans="1:17" x14ac:dyDescent="0.25">
      <c r="A25">
        <v>18</v>
      </c>
      <c r="B25" s="72">
        <v>1498</v>
      </c>
      <c r="C25" s="72">
        <v>1452</v>
      </c>
      <c r="D25" s="72">
        <v>1512</v>
      </c>
      <c r="E25" s="72">
        <v>1429</v>
      </c>
      <c r="F25" s="72">
        <v>1604</v>
      </c>
      <c r="G25" s="72">
        <v>1500</v>
      </c>
      <c r="H25" s="72">
        <v>1667</v>
      </c>
      <c r="I25" s="72">
        <v>1490</v>
      </c>
      <c r="J25" s="72">
        <v>1534</v>
      </c>
      <c r="K25" s="72">
        <v>1599</v>
      </c>
      <c r="L25" s="72">
        <v>1590</v>
      </c>
      <c r="M25" s="72">
        <v>1609</v>
      </c>
    </row>
    <row r="26" spans="1:17" x14ac:dyDescent="0.25">
      <c r="A26">
        <v>19</v>
      </c>
      <c r="B26" s="72">
        <v>818</v>
      </c>
      <c r="C26" s="72">
        <v>1000</v>
      </c>
      <c r="D26" s="72">
        <v>1001</v>
      </c>
      <c r="E26" s="72">
        <v>1082</v>
      </c>
      <c r="F26" s="72">
        <v>1252</v>
      </c>
      <c r="G26" s="72">
        <v>1147</v>
      </c>
      <c r="H26" s="72">
        <v>1277</v>
      </c>
      <c r="I26" s="72">
        <v>1257</v>
      </c>
      <c r="J26" s="72">
        <v>1215</v>
      </c>
      <c r="K26" s="72">
        <v>1324</v>
      </c>
      <c r="L26" s="72">
        <v>1410</v>
      </c>
      <c r="M26" s="72">
        <v>1374</v>
      </c>
    </row>
    <row r="27" spans="1:17" x14ac:dyDescent="0.25">
      <c r="A27">
        <v>20</v>
      </c>
      <c r="B27" s="72">
        <v>398</v>
      </c>
      <c r="C27" s="72">
        <v>393</v>
      </c>
      <c r="D27" s="72">
        <v>363</v>
      </c>
      <c r="E27" s="72">
        <v>292</v>
      </c>
      <c r="F27" s="72">
        <v>372</v>
      </c>
      <c r="G27" s="72">
        <v>407</v>
      </c>
      <c r="H27" s="72">
        <v>452</v>
      </c>
      <c r="I27" s="72">
        <v>509</v>
      </c>
      <c r="J27" s="72">
        <v>542</v>
      </c>
      <c r="K27" s="72">
        <v>541</v>
      </c>
      <c r="L27" s="72">
        <v>595</v>
      </c>
      <c r="M27" s="72">
        <v>590</v>
      </c>
    </row>
    <row r="28" spans="1:17" x14ac:dyDescent="0.25">
      <c r="A28">
        <v>21</v>
      </c>
      <c r="B28" s="72">
        <v>78</v>
      </c>
      <c r="C28" s="72">
        <v>79</v>
      </c>
      <c r="D28" s="72">
        <v>84</v>
      </c>
      <c r="E28" s="72">
        <v>89</v>
      </c>
      <c r="F28" s="72">
        <v>95</v>
      </c>
      <c r="G28" s="72">
        <v>93</v>
      </c>
      <c r="H28" s="72">
        <v>96</v>
      </c>
      <c r="I28" s="72">
        <v>90</v>
      </c>
      <c r="J28" s="72">
        <v>66</v>
      </c>
      <c r="K28" s="72">
        <v>69</v>
      </c>
      <c r="L28" s="72">
        <v>87</v>
      </c>
      <c r="M28" s="72">
        <v>118</v>
      </c>
    </row>
    <row r="29" spans="1:17" x14ac:dyDescent="0.25">
      <c r="A29" t="s">
        <v>79</v>
      </c>
      <c r="B29" s="74">
        <f>SUM(B21:B28)</f>
        <v>5770</v>
      </c>
      <c r="C29" s="74">
        <f t="shared" ref="C29:M29" si="2">SUM(C21:C28)</f>
        <v>5958</v>
      </c>
      <c r="D29" s="74">
        <f t="shared" si="2"/>
        <v>5834</v>
      </c>
      <c r="E29" s="74">
        <f t="shared" si="2"/>
        <v>5663</v>
      </c>
      <c r="F29" s="74">
        <f t="shared" si="2"/>
        <v>6197</v>
      </c>
      <c r="G29" s="74">
        <f t="shared" si="2"/>
        <v>5803</v>
      </c>
      <c r="H29" s="74">
        <f t="shared" si="2"/>
        <v>6410</v>
      </c>
      <c r="I29" s="74">
        <f t="shared" si="2"/>
        <v>6113</v>
      </c>
      <c r="J29" s="74">
        <f t="shared" si="2"/>
        <v>5994</v>
      </c>
      <c r="K29" s="74">
        <f t="shared" si="2"/>
        <v>6396</v>
      </c>
      <c r="L29" s="74">
        <f t="shared" si="2"/>
        <v>6711</v>
      </c>
      <c r="M29" s="74">
        <f t="shared" si="2"/>
        <v>6525</v>
      </c>
    </row>
    <row r="30" spans="1:17" x14ac:dyDescent="0.25">
      <c r="A30" t="s">
        <v>80</v>
      </c>
      <c r="B30" s="74">
        <v>284170</v>
      </c>
      <c r="C30" s="74">
        <v>288648</v>
      </c>
      <c r="D30" s="74">
        <v>292355</v>
      </c>
      <c r="E30" s="74">
        <v>296615</v>
      </c>
      <c r="F30" s="74">
        <v>300762</v>
      </c>
      <c r="G30" s="74">
        <v>303415</v>
      </c>
      <c r="H30" s="74">
        <v>306224</v>
      </c>
      <c r="I30" s="74">
        <v>307719</v>
      </c>
      <c r="J30" s="74">
        <v>310308</v>
      </c>
      <c r="K30" s="74">
        <v>314288</v>
      </c>
      <c r="L30" s="74">
        <v>316711</v>
      </c>
      <c r="M30" s="74">
        <v>318468</v>
      </c>
    </row>
    <row r="31" spans="1:17" x14ac:dyDescent="0.25">
      <c r="A31" t="s">
        <v>77</v>
      </c>
      <c r="B31" s="75">
        <f>B29*100000/B30</f>
        <v>2030.4747158391103</v>
      </c>
      <c r="C31" s="75">
        <f t="shared" ref="C31:L31" si="3">C29*100000/C30</f>
        <v>2064.1057620354204</v>
      </c>
      <c r="D31" s="75">
        <f t="shared" si="3"/>
        <v>1995.5191462434368</v>
      </c>
      <c r="E31" s="75">
        <f t="shared" si="3"/>
        <v>1909.208907169226</v>
      </c>
      <c r="F31" s="75">
        <f t="shared" si="3"/>
        <v>2060.4331664239498</v>
      </c>
      <c r="G31" s="75">
        <f t="shared" si="3"/>
        <v>1912.5620025377782</v>
      </c>
      <c r="H31" s="75">
        <f t="shared" si="3"/>
        <v>2093.2389362035633</v>
      </c>
      <c r="I31" s="75">
        <f t="shared" si="3"/>
        <v>1986.5526665561763</v>
      </c>
      <c r="J31" s="75">
        <f t="shared" si="3"/>
        <v>1931.6292200007733</v>
      </c>
      <c r="K31" s="75">
        <f t="shared" si="3"/>
        <v>2035.0761085373924</v>
      </c>
      <c r="L31" s="75">
        <f t="shared" si="3"/>
        <v>2118.9665025843751</v>
      </c>
      <c r="M31" s="75">
        <f>M29*100000/M30</f>
        <v>2048.8714721730285</v>
      </c>
    </row>
    <row r="32" spans="1:17" x14ac:dyDescent="0.25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x14ac:dyDescent="0.25">
      <c r="A33" t="s">
        <v>81</v>
      </c>
      <c r="B33" s="74">
        <v>6545</v>
      </c>
      <c r="C33" s="74">
        <v>6631</v>
      </c>
      <c r="D33" s="74">
        <v>6520</v>
      </c>
      <c r="E33" s="74">
        <v>6386</v>
      </c>
      <c r="F33" s="74">
        <v>6910</v>
      </c>
      <c r="G33" s="74">
        <v>6462</v>
      </c>
      <c r="H33" s="74">
        <v>7107</v>
      </c>
      <c r="I33" s="74">
        <v>6794</v>
      </c>
      <c r="J33" s="74">
        <v>6663</v>
      </c>
      <c r="K33" s="74">
        <v>7088</v>
      </c>
      <c r="L33" s="74">
        <v>7486</v>
      </c>
      <c r="M33" s="74">
        <v>7171</v>
      </c>
    </row>
    <row r="34" spans="1:13" x14ac:dyDescent="0.25">
      <c r="A34" t="s">
        <v>82</v>
      </c>
      <c r="B34" s="74">
        <f t="shared" ref="B34:M34" si="4">B18+B30</f>
        <v>1329220</v>
      </c>
      <c r="C34" s="74">
        <f t="shared" si="4"/>
        <v>1331624</v>
      </c>
      <c r="D34" s="74">
        <f t="shared" si="4"/>
        <v>1332583</v>
      </c>
      <c r="E34" s="74">
        <f t="shared" si="4"/>
        <v>1329918</v>
      </c>
      <c r="F34" s="74">
        <f t="shared" si="4"/>
        <v>1325836</v>
      </c>
      <c r="G34" s="74">
        <f t="shared" si="4"/>
        <v>1319294</v>
      </c>
      <c r="H34" s="74">
        <f t="shared" si="4"/>
        <v>1313930</v>
      </c>
      <c r="I34" s="74">
        <f t="shared" si="4"/>
        <v>1306059</v>
      </c>
      <c r="J34" s="74">
        <f t="shared" si="4"/>
        <v>1300645</v>
      </c>
      <c r="K34" s="74">
        <f t="shared" si="4"/>
        <v>1293941</v>
      </c>
      <c r="L34" s="74">
        <f t="shared" si="4"/>
        <v>1281012</v>
      </c>
      <c r="M34" s="74">
        <f t="shared" si="4"/>
        <v>1273660</v>
      </c>
    </row>
    <row r="35" spans="1:13" x14ac:dyDescent="0.25">
      <c r="B35" s="75">
        <f t="shared" ref="B35:L35" si="5">B33*100000/B34</f>
        <v>492.39403559982549</v>
      </c>
      <c r="C35" s="75">
        <f t="shared" si="5"/>
        <v>497.96338906478104</v>
      </c>
      <c r="D35" s="75">
        <f t="shared" si="5"/>
        <v>489.27533969741472</v>
      </c>
      <c r="E35" s="75">
        <f t="shared" si="5"/>
        <v>480.17998102138625</v>
      </c>
      <c r="F35" s="75">
        <f t="shared" si="5"/>
        <v>521.18059850539589</v>
      </c>
      <c r="G35" s="75">
        <f t="shared" si="5"/>
        <v>489.80742730581659</v>
      </c>
      <c r="H35" s="75">
        <f t="shared" si="5"/>
        <v>540.89639478511037</v>
      </c>
      <c r="I35" s="75">
        <f t="shared" si="5"/>
        <v>520.19089489831629</v>
      </c>
      <c r="J35" s="75">
        <f t="shared" si="5"/>
        <v>512.28428971779385</v>
      </c>
      <c r="K35" s="75">
        <f t="shared" si="5"/>
        <v>547.7838634064459</v>
      </c>
      <c r="L35" s="75">
        <f t="shared" si="5"/>
        <v>584.38172320009494</v>
      </c>
      <c r="M35" s="75">
        <f>M33*100000/M34</f>
        <v>563.0230987861753</v>
      </c>
    </row>
  </sheetData>
  <mergeCells count="1">
    <mergeCell ref="G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tabSelected="1" workbookViewId="0">
      <selection activeCell="P4" sqref="P4"/>
    </sheetView>
  </sheetViews>
  <sheetFormatPr defaultRowHeight="15" x14ac:dyDescent="0.25"/>
  <cols>
    <col min="2" max="2" width="15.85546875" customWidth="1"/>
    <col min="3" max="6" width="13.28515625" bestFit="1" customWidth="1"/>
  </cols>
  <sheetData>
    <row r="1" spans="1:7" ht="24" customHeight="1" x14ac:dyDescent="0.25">
      <c r="A1" s="77"/>
    </row>
    <row r="2" spans="1:7" x14ac:dyDescent="0.25">
      <c r="B2" s="83" t="s">
        <v>88</v>
      </c>
      <c r="C2" s="83"/>
      <c r="D2" s="83"/>
      <c r="E2" s="83"/>
      <c r="F2" s="83"/>
    </row>
    <row r="3" spans="1:7" s="2" customFormat="1" x14ac:dyDescent="0.25">
      <c r="A3" s="2" t="s">
        <v>72</v>
      </c>
      <c r="B3" s="78">
        <v>2018</v>
      </c>
      <c r="C3" s="78">
        <v>2019</v>
      </c>
      <c r="D3" s="78">
        <v>2020</v>
      </c>
      <c r="E3" s="78">
        <v>2021</v>
      </c>
      <c r="F3" s="78">
        <v>2022</v>
      </c>
    </row>
    <row r="4" spans="1:7" x14ac:dyDescent="0.25">
      <c r="A4" t="s">
        <v>83</v>
      </c>
      <c r="B4" s="7">
        <v>2133</v>
      </c>
      <c r="C4" s="7">
        <v>2007</v>
      </c>
      <c r="D4" s="7">
        <v>2178</v>
      </c>
      <c r="E4" s="7">
        <v>2262</v>
      </c>
      <c r="F4" s="7">
        <v>2162</v>
      </c>
    </row>
    <row r="5" spans="1:7" x14ac:dyDescent="0.25">
      <c r="A5" t="s">
        <v>84</v>
      </c>
      <c r="B5" s="7">
        <v>1609</v>
      </c>
      <c r="C5" s="7">
        <v>1654</v>
      </c>
      <c r="D5" s="7">
        <v>1509</v>
      </c>
      <c r="E5" s="7">
        <v>1746</v>
      </c>
      <c r="F5" s="7">
        <v>1662</v>
      </c>
    </row>
    <row r="6" spans="1:7" x14ac:dyDescent="0.25">
      <c r="A6" t="s">
        <v>85</v>
      </c>
      <c r="B6" s="7">
        <v>1595</v>
      </c>
      <c r="C6" s="7">
        <v>1498</v>
      </c>
      <c r="D6" s="7">
        <v>1738</v>
      </c>
      <c r="E6" s="7">
        <v>1840</v>
      </c>
      <c r="F6" s="7">
        <v>1694</v>
      </c>
    </row>
    <row r="7" spans="1:7" x14ac:dyDescent="0.25">
      <c r="A7" t="s">
        <v>86</v>
      </c>
      <c r="B7" s="7">
        <v>1457</v>
      </c>
      <c r="C7" s="7">
        <v>1504</v>
      </c>
      <c r="D7" s="7">
        <v>1663</v>
      </c>
      <c r="E7" s="7">
        <v>1638</v>
      </c>
      <c r="F7" s="7">
        <v>1653</v>
      </c>
    </row>
    <row r="8" spans="1:7" x14ac:dyDescent="0.25">
      <c r="A8" s="79" t="s">
        <v>1</v>
      </c>
      <c r="B8" s="80">
        <v>6794</v>
      </c>
      <c r="C8" s="80">
        <v>6663</v>
      </c>
      <c r="D8" s="80">
        <v>7088</v>
      </c>
      <c r="E8" s="80">
        <v>7486</v>
      </c>
      <c r="F8" s="80">
        <v>7171</v>
      </c>
      <c r="G8" s="79"/>
    </row>
    <row r="11" spans="1:7" ht="27" customHeight="1" x14ac:dyDescent="0.25">
      <c r="A11" s="81"/>
      <c r="B11" s="82" t="s">
        <v>87</v>
      </c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Positivi</vt:lpstr>
      <vt:lpstr>Tamponi</vt:lpstr>
      <vt:lpstr>P su T</vt:lpstr>
      <vt:lpstr>Decessi</vt:lpstr>
      <vt:lpstr>Riepiloghi e grafici</vt:lpstr>
      <vt:lpstr>Grafici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2022-07-26T13:46:00Z</dcterms:created>
  <dcterms:modified xsi:type="dcterms:W3CDTF">2022-07-26T14:46:13Z</dcterms:modified>
</cp:coreProperties>
</file>