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5"/>
  </bookViews>
  <sheets>
    <sheet name="16_Decessi_x_reg" sheetId="6" r:id="rId1"/>
    <sheet name="16_Tassi mortalità &lt;65 e 65+" sheetId="7" r:id="rId2"/>
    <sheet name="16_Decessi_Grafici" sheetId="8" r:id="rId3"/>
    <sheet name="16_Tamponi" sheetId="2" r:id="rId4"/>
    <sheet name="16_Casi" sheetId="3" r:id="rId5"/>
    <sheet name="16_P su T" sheetId="4" r:id="rId6"/>
    <sheet name="17_Graf Tab Vaccini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7" l="1"/>
  <c r="G17" i="7"/>
  <c r="F17" i="7"/>
  <c r="E17" i="7"/>
  <c r="D17" i="7"/>
  <c r="C17" i="7"/>
  <c r="B17" i="7"/>
  <c r="H14" i="7"/>
  <c r="G14" i="7"/>
  <c r="F14" i="7"/>
  <c r="E14" i="7"/>
  <c r="D14" i="7"/>
  <c r="C14" i="7"/>
  <c r="B14" i="7"/>
  <c r="H11" i="7"/>
  <c r="G11" i="7"/>
  <c r="F11" i="7"/>
  <c r="E11" i="7"/>
  <c r="D11" i="7"/>
  <c r="C11" i="7"/>
  <c r="B11" i="7"/>
  <c r="H6" i="7"/>
  <c r="G6" i="7"/>
  <c r="F6" i="7"/>
  <c r="E6" i="7"/>
  <c r="D6" i="7"/>
  <c r="C6" i="7"/>
  <c r="B6" i="7"/>
  <c r="I26" i="6"/>
  <c r="H26" i="6"/>
  <c r="G26" i="6"/>
  <c r="E26" i="6"/>
  <c r="I25" i="6"/>
  <c r="H25" i="6"/>
  <c r="G25" i="6"/>
  <c r="I24" i="6"/>
  <c r="H24" i="6"/>
  <c r="G24" i="6"/>
  <c r="I23" i="6"/>
  <c r="H23" i="6"/>
  <c r="G23" i="6"/>
  <c r="I22" i="6"/>
  <c r="H22" i="6"/>
  <c r="G22" i="6"/>
  <c r="I21" i="6"/>
  <c r="H21" i="6"/>
  <c r="G21" i="6"/>
  <c r="I20" i="6"/>
  <c r="H20" i="6"/>
  <c r="G20" i="6"/>
  <c r="I19" i="6"/>
  <c r="H19" i="6"/>
  <c r="G19" i="6"/>
  <c r="I18" i="6"/>
  <c r="H18" i="6"/>
  <c r="G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I8" i="6"/>
  <c r="H8" i="6"/>
  <c r="G8" i="6"/>
  <c r="I7" i="6"/>
  <c r="H7" i="6"/>
  <c r="G7" i="6"/>
  <c r="O6" i="6"/>
  <c r="N6" i="6"/>
  <c r="M6" i="6"/>
  <c r="I6" i="6"/>
  <c r="H6" i="6"/>
  <c r="G6" i="6"/>
  <c r="O5" i="6"/>
  <c r="N5" i="6"/>
  <c r="M5" i="6"/>
  <c r="I5" i="6"/>
  <c r="H5" i="6"/>
  <c r="G5" i="6"/>
  <c r="O4" i="6"/>
  <c r="N4" i="6"/>
  <c r="M4" i="6"/>
  <c r="F51" i="5" l="1"/>
  <c r="G50" i="5" s="1"/>
  <c r="C48" i="5"/>
  <c r="B48" i="5"/>
  <c r="C47" i="5"/>
  <c r="B47" i="5"/>
  <c r="C46" i="5"/>
  <c r="B46" i="5"/>
  <c r="G45" i="5"/>
  <c r="C45" i="5"/>
  <c r="B45" i="5"/>
  <c r="I42" i="5"/>
  <c r="E42" i="5"/>
  <c r="I41" i="5"/>
  <c r="E41" i="5"/>
  <c r="I40" i="5"/>
  <c r="E40" i="5"/>
  <c r="I39" i="5"/>
  <c r="E39" i="5"/>
  <c r="I38" i="5"/>
  <c r="E38" i="5"/>
  <c r="I37" i="5"/>
  <c r="E37" i="5"/>
  <c r="I36" i="5"/>
  <c r="E36" i="5"/>
  <c r="I35" i="5"/>
  <c r="E35" i="5"/>
  <c r="I34" i="5"/>
  <c r="E34" i="5"/>
  <c r="I20" i="4"/>
  <c r="H20" i="4"/>
  <c r="G20" i="4"/>
  <c r="F20" i="4"/>
  <c r="E20" i="4"/>
  <c r="D20" i="4"/>
  <c r="C20" i="4"/>
  <c r="B20" i="4"/>
  <c r="I19" i="4"/>
  <c r="H19" i="4"/>
  <c r="G19" i="4"/>
  <c r="F19" i="4"/>
  <c r="E19" i="4"/>
  <c r="D19" i="4"/>
  <c r="C19" i="4"/>
  <c r="B19" i="4"/>
  <c r="G48" i="5" l="1"/>
  <c r="G51" i="5"/>
  <c r="G47" i="5"/>
  <c r="G49" i="5"/>
  <c r="G46" i="5"/>
</calcChain>
</file>

<file path=xl/sharedStrings.xml><?xml version="1.0" encoding="utf-8"?>
<sst xmlns="http://schemas.openxmlformats.org/spreadsheetml/2006/main" count="260" uniqueCount="136">
  <si>
    <t>Italia</t>
  </si>
  <si>
    <t>Abruzzo</t>
  </si>
  <si>
    <t>TAMPONI</t>
  </si>
  <si>
    <t>Ottobre-
Dicembre 
2020</t>
  </si>
  <si>
    <t>Gennaio-
Marzo 
2021</t>
  </si>
  <si>
    <t>Aprile-
Giugno
2021</t>
  </si>
  <si>
    <t>Luglio-
Settembre 
2021</t>
  </si>
  <si>
    <t>Ottobre-
Dicembre 
2021</t>
  </si>
  <si>
    <t>Gennaio-
Marzo 
2022</t>
  </si>
  <si>
    <t>ITALIA</t>
  </si>
  <si>
    <t>ABRUZZO</t>
  </si>
  <si>
    <t>T4 
2020</t>
  </si>
  <si>
    <t>T1
2021</t>
  </si>
  <si>
    <t>T2
2021</t>
  </si>
  <si>
    <t>T3
2021</t>
  </si>
  <si>
    <t>T4
2021</t>
  </si>
  <si>
    <t>T1
2022</t>
  </si>
  <si>
    <t>Luglio-Settembre</t>
  </si>
  <si>
    <t>Ottobre-Dicembre</t>
  </si>
  <si>
    <t>Gennaio-Marzo</t>
  </si>
  <si>
    <t>Aprile-Giugno</t>
  </si>
  <si>
    <t xml:space="preserve">Tamponi - Media trimestrale. </t>
  </si>
  <si>
    <t>CASI POSITIVI</t>
  </si>
  <si>
    <t>Casi positivi - Media trimestrale.  Anni 2020-2022</t>
  </si>
  <si>
    <t>Positivi/Tamponi - Media trimestrale.  Anni 2020-2022</t>
  </si>
  <si>
    <t>Aprile-
Giugno
2020</t>
  </si>
  <si>
    <t>Luglio-
Settembre
2020</t>
  </si>
  <si>
    <t>Ottobre-
Dicembre
2020</t>
  </si>
  <si>
    <t>Gennaio-
Marzo
2021</t>
  </si>
  <si>
    <t>Luglio-
Settembre
2021</t>
  </si>
  <si>
    <t>POSITIVI/TAMPONI</t>
  </si>
  <si>
    <t>Report aggiornato al: 31-03-2022 19:20</t>
  </si>
  <si>
    <t>Vaccinazioni: dati regionali al 31 marzo 2022</t>
  </si>
  <si>
    <t>Regioni</t>
  </si>
  <si>
    <t>Dosi somministrate</t>
  </si>
  <si>
    <t>Dosi 
consegnate</t>
  </si>
  <si>
    <t>% dosi 
somministrate
 rispetto alle  consegnate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</si>
  <si>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</si>
  <si>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</si>
  <si>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</si>
  <si>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</si>
  <si>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</si>
  <si>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</si>
  <si>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</si>
  <si>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</si>
  <si>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</si>
  <si>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</si>
  <si>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P.A. Bolzano</t>
  </si>
  <si>
    <t>P.A. Trento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</si>
  <si>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</si>
  <si>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</si>
  <si>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</si>
  <si>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</si>
  <si>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</si>
  <si>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</si>
  <si>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</si>
  <si>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</si>
  <si>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Totale</t>
  </si>
  <si>
    <t>Somministrazione per fascia d'età</t>
  </si>
  <si>
    <t>Persone sottoposte al vaccino per fascia di età, in Italia e in Abruzzo al 31 marzo 2022</t>
  </si>
  <si>
    <t>Classe d'età</t>
  </si>
  <si>
    <t>italia</t>
  </si>
  <si>
    <t>II dose/ unica dose</t>
  </si>
  <si>
    <t>Dose addizionale/ booster</t>
  </si>
  <si>
    <t>Platea</t>
  </si>
  <si>
    <t>% popolazione con II dose</t>
  </si>
  <si>
    <t>80 anni e oltre</t>
  </si>
  <si>
    <t>70-79</t>
  </si>
  <si>
    <t>60-69</t>
  </si>
  <si>
    <t>50-59</t>
  </si>
  <si>
    <t>40-49</t>
  </si>
  <si>
    <t>30-39</t>
  </si>
  <si>
    <t>20-29</t>
  </si>
  <si>
    <t>12-19</t>
  </si>
  <si>
    <t>05-11</t>
  </si>
  <si>
    <t>Distribuzione vaccini per fornitore</t>
  </si>
  <si>
    <t>Meno di 40 anni</t>
  </si>
  <si>
    <t>Pfizer/BioNTech</t>
  </si>
  <si>
    <t>Da 40 a 59 anni</t>
  </si>
  <si>
    <t>Moderna</t>
  </si>
  <si>
    <t>Da 60 e 79 anni</t>
  </si>
  <si>
    <t>Vaxzevria</t>
  </si>
  <si>
    <t>Pfizer Pediatrico</t>
  </si>
  <si>
    <t>Janssen</t>
  </si>
  <si>
    <t>Novavax</t>
  </si>
  <si>
    <t xml:space="preserve">Persone sottoposte a seconda dose/dose unica di vaccino in Italia al 31 Marzo per classe di età </t>
  </si>
  <si>
    <t xml:space="preserve">Persone sottoposte a seconda dose/dose unica di vaccino in Abruzzo al 31 Marzo per classe di età </t>
  </si>
  <si>
    <t>Dosi di vaccino somministrate per fornitore in Italia</t>
  </si>
  <si>
    <t>Fonte dati: Ministero della Salute - Elaborazione Ufficio di statistica Regione Abruzzo</t>
  </si>
  <si>
    <t>DATI COVID19</t>
  </si>
  <si>
    <t>CASI POSITIVI COVID19</t>
  </si>
  <si>
    <t>TAMPONI COVID19</t>
  </si>
  <si>
    <t>Decessi totali:</t>
  </si>
  <si>
    <t>Regioni e Province Autonome</t>
  </si>
  <si>
    <t>Media 
2015-2019 
( A )</t>
  </si>
  <si>
    <t>2020
( B )</t>
  </si>
  <si>
    <t>di cui covid</t>
  </si>
  <si>
    <t>2021
( C )</t>
  </si>
  <si>
    <t>B - A</t>
  </si>
  <si>
    <t>C - A</t>
  </si>
  <si>
    <t>C - B</t>
  </si>
  <si>
    <t>Territorio</t>
  </si>
  <si>
    <t>Media 
(2015-2019)</t>
  </si>
  <si>
    <t>( B )</t>
  </si>
  <si>
    <t>Italia - Lombardia</t>
  </si>
  <si>
    <t>Bolzano</t>
  </si>
  <si>
    <t>Trento</t>
  </si>
  <si>
    <t>Media
 (2015-2019)
 ( A )</t>
  </si>
  <si>
    <t>di cui 
covid</t>
  </si>
  <si>
    <t>Variazioni assolute</t>
  </si>
  <si>
    <t>2020-
Media (2015-2019)
(B - A)</t>
  </si>
  <si>
    <t>2021-
Media (2015-2019)
 (C – A)</t>
  </si>
  <si>
    <t>2021-2020
(C - B)</t>
  </si>
  <si>
    <t>Fonte: Istat ( da grafici interattivi decessi)</t>
  </si>
  <si>
    <t xml:space="preserve">Tasso di mortalità (grezzo) in Abruzzo nel periodo Gennaio - Dicembre. </t>
  </si>
  <si>
    <t>Decessi Abruzzo Gennaio -Dicembre</t>
  </si>
  <si>
    <t>Classe di età &lt; di 65 anni. Valori per 100.000 residenti. Anni 2015-2021</t>
  </si>
  <si>
    <t>Decessi totali &lt;65</t>
  </si>
  <si>
    <t>Popolazione &lt;65</t>
  </si>
  <si>
    <t>Tasso di mortalità grezzo &lt;65</t>
  </si>
  <si>
    <t>Decessi totali 65 +</t>
  </si>
  <si>
    <t>Popolazione 65+</t>
  </si>
  <si>
    <t>Tasso di mortalità grezzo 65+</t>
  </si>
  <si>
    <t>Totale popolazione al 1 gennaio</t>
  </si>
  <si>
    <t>Classe di età 65 anni e oltre. Valori per 100.000 residenti. Anni 2015-2021</t>
  </si>
  <si>
    <t>Totale popolazione ( da Demo Istat)</t>
  </si>
  <si>
    <t xml:space="preserve">Decessi totali </t>
  </si>
  <si>
    <t>Decessi totali in Abruzzo</t>
  </si>
  <si>
    <t>L'Aquila</t>
  </si>
  <si>
    <t>Teramo</t>
  </si>
  <si>
    <t>Pescara</t>
  </si>
  <si>
    <t>Chieti</t>
  </si>
  <si>
    <t>Decessi totali in Abruzzo per provincia nel periodo Gennaio - Dicembre. Anni 2018, 2019, 2020, 2021</t>
  </si>
  <si>
    <t>Fonte dati: Istat - Elaborazione Ufficio di statistica Regione Abruzzo</t>
  </si>
  <si>
    <t>Decessi totali per regione. Gennaio-Dicembre. Media (2015 2019), 2020, 2021</t>
  </si>
  <si>
    <t>Decessi totali nel periodo Gennaio-Dicembre Media (2015 2019), 2020,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</si>
</sst>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\+\ #,##0"/>
    <numFmt numFmtId="165" formatCode="0.0%"/>
    <numFmt numFmtId="166" formatCode="0.0"/>
    <numFmt numFmtId="167" formatCode="#,##0.0"/>
    <numFmt numFmtId="168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b/>
      <sz val="8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rgb="FF19191A"/>
      <name val="Arial"/>
      <family val="2"/>
    </font>
    <font>
      <sz val="8"/>
      <color theme="1"/>
      <name val="Arial"/>
      <family val="2"/>
    </font>
    <font>
      <sz val="8"/>
      <color rgb="FF19191A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Calibri"/>
      <family val="2"/>
      <scheme val="minor"/>
    </font>
    <font>
      <b/>
      <sz val="9"/>
      <color rgb="FF0070C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70C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3" xfId="0" applyFont="1" applyBorder="1" applyAlignment="1">
      <alignment wrapText="1"/>
    </xf>
    <xf numFmtId="0" fontId="0" fillId="0" borderId="4" xfId="0" applyBorder="1"/>
    <xf numFmtId="0" fontId="2" fillId="0" borderId="3" xfId="0" applyFont="1" applyBorder="1" applyAlignment="1">
      <alignment horizontal="right" wrapText="1"/>
    </xf>
    <xf numFmtId="3" fontId="0" fillId="0" borderId="0" xfId="0" applyNumberFormat="1"/>
    <xf numFmtId="0" fontId="2" fillId="0" borderId="4" xfId="0" applyFont="1" applyBorder="1"/>
    <xf numFmtId="3" fontId="0" fillId="0" borderId="4" xfId="0" applyNumberFormat="1" applyBorder="1"/>
    <xf numFmtId="0" fontId="3" fillId="0" borderId="0" xfId="0" applyFont="1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65" fontId="0" fillId="0" borderId="4" xfId="2" applyNumberFormat="1" applyFont="1" applyBorder="1"/>
    <xf numFmtId="0" fontId="4" fillId="0" borderId="0" xfId="0" applyFont="1" applyAlignment="1"/>
    <xf numFmtId="0" fontId="0" fillId="0" borderId="0" xfId="0" applyBorder="1"/>
    <xf numFmtId="0" fontId="5" fillId="0" borderId="0" xfId="0" applyFont="1"/>
    <xf numFmtId="0" fontId="4" fillId="0" borderId="0" xfId="0" applyFont="1"/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7" fillId="0" borderId="0" xfId="0" applyFont="1"/>
    <xf numFmtId="0" fontId="8" fillId="0" borderId="9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66" fontId="7" fillId="0" borderId="0" xfId="0" applyNumberFormat="1" applyFont="1"/>
    <xf numFmtId="0" fontId="8" fillId="2" borderId="9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166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167" fontId="6" fillId="2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/>
    <xf numFmtId="0" fontId="2" fillId="0" borderId="0" xfId="0" applyFont="1" applyFill="1"/>
    <xf numFmtId="0" fontId="10" fillId="0" borderId="0" xfId="0" applyFont="1" applyFill="1"/>
    <xf numFmtId="0" fontId="10" fillId="0" borderId="0" xfId="0" applyFont="1"/>
    <xf numFmtId="0" fontId="6" fillId="2" borderId="10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 wrapText="1"/>
    </xf>
    <xf numFmtId="167" fontId="8" fillId="2" borderId="9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167" fontId="8" fillId="0" borderId="9" xfId="0" applyNumberFormat="1" applyFont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2" fillId="0" borderId="0" xfId="0" applyNumberFormat="1" applyFont="1"/>
    <xf numFmtId="0" fontId="11" fillId="0" borderId="0" xfId="0" applyFont="1"/>
    <xf numFmtId="0" fontId="2" fillId="0" borderId="0" xfId="0" applyFont="1" applyAlignment="1">
      <alignment horizontal="right"/>
    </xf>
    <xf numFmtId="0" fontId="12" fillId="0" borderId="0" xfId="0" applyFont="1"/>
    <xf numFmtId="0" fontId="2" fillId="0" borderId="4" xfId="0" applyFont="1" applyBorder="1" applyAlignment="1">
      <alignment horizontal="right" wrapText="1"/>
    </xf>
    <xf numFmtId="0" fontId="13" fillId="0" borderId="0" xfId="0" applyFont="1"/>
    <xf numFmtId="0" fontId="0" fillId="0" borderId="0" xfId="0" applyAlignment="1">
      <alignment wrapText="1"/>
    </xf>
    <xf numFmtId="0" fontId="16" fillId="0" borderId="14" xfId="0" applyFont="1" applyBorder="1"/>
    <xf numFmtId="0" fontId="16" fillId="0" borderId="15" xfId="0" applyFont="1" applyBorder="1" applyAlignment="1">
      <alignment horizontal="center" wrapText="1"/>
    </xf>
    <xf numFmtId="0" fontId="16" fillId="0" borderId="15" xfId="0" applyFont="1" applyBorder="1" applyAlignment="1">
      <alignment horizontal="center"/>
    </xf>
    <xf numFmtId="0" fontId="17" fillId="0" borderId="17" xfId="0" applyFont="1" applyBorder="1"/>
    <xf numFmtId="3" fontId="18" fillId="4" borderId="18" xfId="0" applyNumberFormat="1" applyFont="1" applyFill="1" applyBorder="1" applyAlignment="1">
      <alignment horizontal="right" vertical="center" wrapText="1" readingOrder="1"/>
    </xf>
    <xf numFmtId="3" fontId="18" fillId="4" borderId="19" xfId="0" applyNumberFormat="1" applyFont="1" applyFill="1" applyBorder="1" applyAlignment="1">
      <alignment horizontal="right" vertical="center" wrapText="1" readingOrder="1"/>
    </xf>
    <xf numFmtId="0" fontId="19" fillId="0" borderId="9" xfId="0" applyFont="1" applyBorder="1" applyAlignment="1">
      <alignment horizontal="left" vertical="center"/>
    </xf>
    <xf numFmtId="168" fontId="19" fillId="0" borderId="0" xfId="3" applyNumberFormat="1" applyFont="1" applyBorder="1" applyAlignment="1">
      <alignment vertical="center"/>
    </xf>
    <xf numFmtId="168" fontId="19" fillId="0" borderId="5" xfId="3" applyNumberFormat="1" applyFont="1" applyBorder="1" applyAlignment="1">
      <alignment vertical="center"/>
    </xf>
    <xf numFmtId="168" fontId="20" fillId="0" borderId="9" xfId="3" applyNumberFormat="1" applyFont="1" applyBorder="1" applyAlignment="1">
      <alignment vertical="center"/>
    </xf>
    <xf numFmtId="3" fontId="21" fillId="0" borderId="0" xfId="3" applyNumberFormat="1" applyFont="1" applyBorder="1" applyAlignment="1">
      <alignment horizontal="right" vertical="center"/>
    </xf>
    <xf numFmtId="3" fontId="22" fillId="5" borderId="18" xfId="0" applyNumberFormat="1" applyFont="1" applyFill="1" applyBorder="1" applyAlignment="1">
      <alignment horizontal="right" vertical="center" wrapText="1" readingOrder="1"/>
    </xf>
    <xf numFmtId="3" fontId="22" fillId="5" borderId="19" xfId="0" applyNumberFormat="1" applyFont="1" applyFill="1" applyBorder="1" applyAlignment="1">
      <alignment horizontal="right" vertical="center" wrapText="1" readingOrder="1"/>
    </xf>
    <xf numFmtId="0" fontId="19" fillId="6" borderId="9" xfId="0" applyFont="1" applyFill="1" applyBorder="1" applyAlignment="1">
      <alignment horizontal="left" vertical="center"/>
    </xf>
    <xf numFmtId="168" fontId="19" fillId="6" borderId="0" xfId="3" applyNumberFormat="1" applyFont="1" applyFill="1" applyBorder="1" applyAlignment="1">
      <alignment vertical="center"/>
    </xf>
    <xf numFmtId="168" fontId="19" fillId="6" borderId="5" xfId="3" applyNumberFormat="1" applyFont="1" applyFill="1" applyBorder="1" applyAlignment="1">
      <alignment vertical="center"/>
    </xf>
    <xf numFmtId="168" fontId="20" fillId="6" borderId="9" xfId="3" applyNumberFormat="1" applyFont="1" applyFill="1" applyBorder="1" applyAlignment="1">
      <alignment vertical="center"/>
    </xf>
    <xf numFmtId="3" fontId="21" fillId="6" borderId="0" xfId="3" applyNumberFormat="1" applyFont="1" applyFill="1" applyBorder="1" applyAlignment="1">
      <alignment horizontal="right" vertical="center"/>
    </xf>
    <xf numFmtId="0" fontId="23" fillId="0" borderId="0" xfId="0" applyFont="1"/>
    <xf numFmtId="3" fontId="24" fillId="0" borderId="0" xfId="3" applyNumberFormat="1" applyFont="1" applyFill="1" applyBorder="1" applyAlignment="1">
      <alignment horizontal="right" vertical="center"/>
    </xf>
    <xf numFmtId="3" fontId="24" fillId="6" borderId="0" xfId="3" applyNumberFormat="1" applyFont="1" applyFill="1" applyBorder="1" applyAlignment="1">
      <alignment horizontal="right" vertical="center"/>
    </xf>
    <xf numFmtId="0" fontId="14" fillId="3" borderId="9" xfId="0" applyFont="1" applyFill="1" applyBorder="1" applyAlignment="1">
      <alignment horizontal="left" vertical="center"/>
    </xf>
    <xf numFmtId="168" fontId="14" fillId="3" borderId="0" xfId="3" applyNumberFormat="1" applyFont="1" applyFill="1" applyBorder="1" applyAlignment="1">
      <alignment horizontal="left" vertical="center"/>
    </xf>
    <xf numFmtId="168" fontId="14" fillId="3" borderId="5" xfId="3" applyNumberFormat="1" applyFont="1" applyFill="1" applyBorder="1" applyAlignment="1">
      <alignment horizontal="left" vertical="center"/>
    </xf>
    <xf numFmtId="168" fontId="15" fillId="3" borderId="9" xfId="3" applyNumberFormat="1" applyFont="1" applyFill="1" applyBorder="1" applyAlignment="1">
      <alignment horizontal="left" vertical="center"/>
    </xf>
    <xf numFmtId="3" fontId="25" fillId="3" borderId="0" xfId="3" applyNumberFormat="1" applyFont="1" applyFill="1" applyBorder="1" applyAlignment="1">
      <alignment horizontal="right" vertical="center"/>
    </xf>
    <xf numFmtId="168" fontId="0" fillId="0" borderId="0" xfId="0" applyNumberFormat="1"/>
    <xf numFmtId="0" fontId="26" fillId="5" borderId="22" xfId="0" applyFont="1" applyFill="1" applyBorder="1" applyAlignment="1">
      <alignment horizontal="right" vertical="center" wrapText="1" readingOrder="1"/>
    </xf>
    <xf numFmtId="0" fontId="26" fillId="5" borderId="9" xfId="0" applyFont="1" applyFill="1" applyBorder="1" applyAlignment="1">
      <alignment horizontal="right" vertical="center" wrapText="1" readingOrder="1"/>
    </xf>
    <xf numFmtId="0" fontId="26" fillId="5" borderId="0" xfId="0" applyFont="1" applyFill="1" applyBorder="1" applyAlignment="1">
      <alignment horizontal="right" vertical="center" wrapText="1" readingOrder="1"/>
    </xf>
    <xf numFmtId="0" fontId="28" fillId="0" borderId="23" xfId="0" applyFont="1" applyBorder="1" applyAlignment="1">
      <alignment horizontal="left" vertical="center" wrapText="1" readingOrder="1"/>
    </xf>
    <xf numFmtId="3" fontId="28" fillId="0" borderId="24" xfId="0" applyNumberFormat="1" applyFont="1" applyBorder="1" applyAlignment="1">
      <alignment horizontal="right" vertical="center" wrapText="1" readingOrder="1"/>
    </xf>
    <xf numFmtId="3" fontId="28" fillId="0" borderId="25" xfId="0" applyNumberFormat="1" applyFont="1" applyBorder="1" applyAlignment="1">
      <alignment horizontal="right" vertical="center" wrapText="1" readingOrder="1"/>
    </xf>
    <xf numFmtId="3" fontId="29" fillId="0" borderId="23" xfId="0" applyNumberFormat="1" applyFont="1" applyBorder="1" applyAlignment="1">
      <alignment horizontal="right" vertical="center" wrapText="1" readingOrder="1"/>
    </xf>
    <xf numFmtId="3" fontId="28" fillId="0" borderId="26" xfId="0" applyNumberFormat="1" applyFont="1" applyBorder="1" applyAlignment="1">
      <alignment horizontal="right" vertical="center" wrapText="1" readingOrder="1"/>
    </xf>
    <xf numFmtId="3" fontId="28" fillId="0" borderId="27" xfId="0" applyNumberFormat="1" applyFont="1" applyBorder="1" applyAlignment="1">
      <alignment horizontal="right" vertical="center" wrapText="1" readingOrder="1"/>
    </xf>
    <xf numFmtId="3" fontId="30" fillId="0" borderId="28" xfId="0" applyNumberFormat="1" applyFont="1" applyBorder="1" applyAlignment="1">
      <alignment horizontal="right" vertical="center" wrapText="1" readingOrder="1"/>
    </xf>
    <xf numFmtId="0" fontId="28" fillId="4" borderId="18" xfId="0" applyFont="1" applyFill="1" applyBorder="1" applyAlignment="1">
      <alignment horizontal="left" vertical="center" wrapText="1" readingOrder="1"/>
    </xf>
    <xf numFmtId="3" fontId="28" fillId="4" borderId="20" xfId="0" applyNumberFormat="1" applyFont="1" applyFill="1" applyBorder="1" applyAlignment="1">
      <alignment horizontal="right" vertical="center" wrapText="1" readingOrder="1"/>
    </xf>
    <xf numFmtId="3" fontId="28" fillId="4" borderId="19" xfId="0" applyNumberFormat="1" applyFont="1" applyFill="1" applyBorder="1" applyAlignment="1">
      <alignment horizontal="right" vertical="center" wrapText="1" readingOrder="1"/>
    </xf>
    <xf numFmtId="0" fontId="29" fillId="4" borderId="18" xfId="0" applyFont="1" applyFill="1" applyBorder="1" applyAlignment="1">
      <alignment horizontal="right" vertical="center" wrapText="1" readingOrder="1"/>
    </xf>
    <xf numFmtId="0" fontId="28" fillId="4" borderId="22" xfId="0" applyFont="1" applyFill="1" applyBorder="1" applyAlignment="1">
      <alignment horizontal="right" vertical="center" wrapText="1" readingOrder="1"/>
    </xf>
    <xf numFmtId="0" fontId="28" fillId="4" borderId="9" xfId="0" applyFont="1" applyFill="1" applyBorder="1" applyAlignment="1">
      <alignment horizontal="right" vertical="center" wrapText="1" readingOrder="1"/>
    </xf>
    <xf numFmtId="0" fontId="30" fillId="4" borderId="0" xfId="0" applyFont="1" applyFill="1" applyAlignment="1">
      <alignment horizontal="right" vertical="center" wrapText="1" readingOrder="1"/>
    </xf>
    <xf numFmtId="0" fontId="28" fillId="0" borderId="18" xfId="0" applyFont="1" applyBorder="1" applyAlignment="1">
      <alignment horizontal="left" vertical="center" wrapText="1" readingOrder="1"/>
    </xf>
    <xf numFmtId="3" fontId="28" fillId="0" borderId="20" xfId="0" applyNumberFormat="1" applyFont="1" applyBorder="1" applyAlignment="1">
      <alignment horizontal="right" vertical="center" wrapText="1" readingOrder="1"/>
    </xf>
    <xf numFmtId="3" fontId="28" fillId="0" borderId="19" xfId="0" applyNumberFormat="1" applyFont="1" applyBorder="1" applyAlignment="1">
      <alignment horizontal="right" vertical="center" wrapText="1" readingOrder="1"/>
    </xf>
    <xf numFmtId="3" fontId="29" fillId="0" borderId="18" xfId="0" applyNumberFormat="1" applyFont="1" applyBorder="1" applyAlignment="1">
      <alignment horizontal="right" vertical="center" wrapText="1" readingOrder="1"/>
    </xf>
    <xf numFmtId="3" fontId="28" fillId="0" borderId="22" xfId="0" applyNumberFormat="1" applyFont="1" applyBorder="1" applyAlignment="1">
      <alignment horizontal="right" vertical="center" wrapText="1" readingOrder="1"/>
    </xf>
    <xf numFmtId="3" fontId="28" fillId="0" borderId="9" xfId="0" applyNumberFormat="1" applyFont="1" applyBorder="1" applyAlignment="1">
      <alignment horizontal="right" vertical="center" wrapText="1" readingOrder="1"/>
    </xf>
    <xf numFmtId="3" fontId="30" fillId="0" borderId="0" xfId="0" applyNumberFormat="1" applyFont="1" applyAlignment="1">
      <alignment horizontal="right" vertical="center" wrapText="1" readingOrder="1"/>
    </xf>
    <xf numFmtId="0" fontId="29" fillId="0" borderId="18" xfId="0" applyFont="1" applyBorder="1" applyAlignment="1">
      <alignment horizontal="right" vertical="center" wrapText="1" readingOrder="1"/>
    </xf>
    <xf numFmtId="0" fontId="28" fillId="0" borderId="9" xfId="0" applyFont="1" applyBorder="1" applyAlignment="1">
      <alignment horizontal="right" vertical="center" wrapText="1" readingOrder="1"/>
    </xf>
    <xf numFmtId="0" fontId="30" fillId="0" borderId="0" xfId="0" applyFont="1" applyAlignment="1">
      <alignment horizontal="right" vertical="center" wrapText="1" readingOrder="1"/>
    </xf>
    <xf numFmtId="3" fontId="29" fillId="4" borderId="18" xfId="0" applyNumberFormat="1" applyFont="1" applyFill="1" applyBorder="1" applyAlignment="1">
      <alignment horizontal="right" vertical="center" wrapText="1" readingOrder="1"/>
    </xf>
    <xf numFmtId="3" fontId="28" fillId="4" borderId="22" xfId="0" applyNumberFormat="1" applyFont="1" applyFill="1" applyBorder="1" applyAlignment="1">
      <alignment horizontal="right" vertical="center" wrapText="1" readingOrder="1"/>
    </xf>
    <xf numFmtId="3" fontId="28" fillId="4" borderId="9" xfId="0" applyNumberFormat="1" applyFont="1" applyFill="1" applyBorder="1" applyAlignment="1">
      <alignment horizontal="right" vertical="center" wrapText="1" readingOrder="1"/>
    </xf>
    <xf numFmtId="3" fontId="30" fillId="4" borderId="0" xfId="0" applyNumberFormat="1" applyFont="1" applyFill="1" applyAlignment="1">
      <alignment horizontal="right" vertical="center" wrapText="1" readingOrder="1"/>
    </xf>
    <xf numFmtId="0" fontId="28" fillId="0" borderId="22" xfId="0" applyFont="1" applyBorder="1" applyAlignment="1">
      <alignment horizontal="right" vertical="center" wrapText="1" readingOrder="1"/>
    </xf>
    <xf numFmtId="0" fontId="28" fillId="0" borderId="0" xfId="0" applyFont="1" applyAlignment="1">
      <alignment horizontal="right" vertical="center" wrapText="1" readingOrder="1"/>
    </xf>
    <xf numFmtId="3" fontId="28" fillId="0" borderId="0" xfId="0" applyNumberFormat="1" applyFont="1" applyAlignment="1">
      <alignment horizontal="right" vertical="center" wrapText="1" readingOrder="1"/>
    </xf>
    <xf numFmtId="0" fontId="28" fillId="4" borderId="0" xfId="0" applyFont="1" applyFill="1" applyAlignment="1">
      <alignment horizontal="right" vertical="center" wrapText="1" readingOrder="1"/>
    </xf>
    <xf numFmtId="3" fontId="28" fillId="4" borderId="0" xfId="0" applyNumberFormat="1" applyFont="1" applyFill="1" applyAlignment="1">
      <alignment horizontal="right" vertical="center" wrapText="1" readingOrder="1"/>
    </xf>
    <xf numFmtId="0" fontId="26" fillId="5" borderId="18" xfId="0" applyFont="1" applyFill="1" applyBorder="1" applyAlignment="1">
      <alignment horizontal="left" vertical="center" wrapText="1" readingOrder="1"/>
    </xf>
    <xf numFmtId="3" fontId="26" fillId="5" borderId="20" xfId="0" applyNumberFormat="1" applyFont="1" applyFill="1" applyBorder="1" applyAlignment="1">
      <alignment horizontal="right" vertical="center" wrapText="1" readingOrder="1"/>
    </xf>
    <xf numFmtId="3" fontId="26" fillId="5" borderId="19" xfId="0" applyNumberFormat="1" applyFont="1" applyFill="1" applyBorder="1" applyAlignment="1">
      <alignment horizontal="right" vertical="center" wrapText="1" readingOrder="1"/>
    </xf>
    <xf numFmtId="3" fontId="27" fillId="5" borderId="18" xfId="0" applyNumberFormat="1" applyFont="1" applyFill="1" applyBorder="1" applyAlignment="1">
      <alignment horizontal="right" vertical="center" wrapText="1" readingOrder="1"/>
    </xf>
    <xf numFmtId="3" fontId="26" fillId="5" borderId="22" xfId="0" applyNumberFormat="1" applyFont="1" applyFill="1" applyBorder="1" applyAlignment="1">
      <alignment horizontal="right" vertical="center" wrapText="1" readingOrder="1"/>
    </xf>
    <xf numFmtId="3" fontId="26" fillId="5" borderId="9" xfId="0" applyNumberFormat="1" applyFont="1" applyFill="1" applyBorder="1" applyAlignment="1">
      <alignment horizontal="right" vertical="center" wrapText="1" readingOrder="1"/>
    </xf>
    <xf numFmtId="3" fontId="30" fillId="5" borderId="0" xfId="0" applyNumberFormat="1" applyFont="1" applyFill="1" applyAlignment="1">
      <alignment horizontal="right" vertical="center" wrapText="1" readingOrder="1"/>
    </xf>
    <xf numFmtId="0" fontId="23" fillId="0" borderId="0" xfId="0" applyFont="1" applyAlignment="1">
      <alignment horizontal="left" vertical="center" readingOrder="1"/>
    </xf>
    <xf numFmtId="0" fontId="3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3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67" fontId="0" fillId="0" borderId="0" xfId="0" applyNumberFormat="1" applyAlignment="1">
      <alignment vertical="center"/>
    </xf>
    <xf numFmtId="167" fontId="32" fillId="0" borderId="0" xfId="0" applyNumberFormat="1" applyFont="1" applyAlignment="1">
      <alignment vertical="center"/>
    </xf>
    <xf numFmtId="3" fontId="32" fillId="0" borderId="0" xfId="0" applyNumberFormat="1" applyFont="1"/>
    <xf numFmtId="168" fontId="0" fillId="0" borderId="0" xfId="1" applyNumberFormat="1" applyFont="1"/>
    <xf numFmtId="168" fontId="2" fillId="0" borderId="0" xfId="1" applyNumberFormat="1" applyFont="1"/>
    <xf numFmtId="0" fontId="14" fillId="3" borderId="0" xfId="0" applyFont="1" applyFill="1" applyBorder="1" applyAlignment="1">
      <alignment horizontal="right" vertical="center" wrapText="1"/>
    </xf>
    <xf numFmtId="0" fontId="14" fillId="3" borderId="8" xfId="0" applyFont="1" applyFill="1" applyBorder="1" applyAlignment="1">
      <alignment horizontal="right" vertical="center" wrapText="1"/>
    </xf>
    <xf numFmtId="0" fontId="26" fillId="5" borderId="18" xfId="0" applyFont="1" applyFill="1" applyBorder="1" applyAlignment="1">
      <alignment horizontal="left" vertical="center" wrapText="1" readingOrder="1"/>
    </xf>
    <xf numFmtId="0" fontId="26" fillId="5" borderId="20" xfId="0" applyFont="1" applyFill="1" applyBorder="1" applyAlignment="1">
      <alignment horizontal="right" vertical="center" wrapText="1" readingOrder="1"/>
    </xf>
    <xf numFmtId="0" fontId="26" fillId="5" borderId="19" xfId="0" applyFont="1" applyFill="1" applyBorder="1" applyAlignment="1">
      <alignment horizontal="right" vertical="center" wrapText="1" readingOrder="1"/>
    </xf>
    <xf numFmtId="0" fontId="27" fillId="5" borderId="18" xfId="0" applyFont="1" applyFill="1" applyBorder="1" applyAlignment="1">
      <alignment horizontal="right" vertical="center" wrapText="1" readingOrder="1"/>
    </xf>
    <xf numFmtId="0" fontId="26" fillId="5" borderId="19" xfId="0" applyFont="1" applyFill="1" applyBorder="1" applyAlignment="1">
      <alignment horizontal="center" vertical="center" wrapText="1" readingOrder="1"/>
    </xf>
    <xf numFmtId="0" fontId="27" fillId="5" borderId="18" xfId="0" applyFont="1" applyFill="1" applyBorder="1" applyAlignment="1">
      <alignment horizontal="center" vertical="center" wrapText="1" readingOrder="1"/>
    </xf>
    <xf numFmtId="0" fontId="26" fillId="5" borderId="21" xfId="0" applyFont="1" applyFill="1" applyBorder="1" applyAlignment="1">
      <alignment horizontal="center" vertical="center" wrapText="1" readingOrder="1"/>
    </xf>
    <xf numFmtId="0" fontId="26" fillId="5" borderId="1" xfId="0" applyFont="1" applyFill="1" applyBorder="1" applyAlignment="1">
      <alignment horizontal="center" vertical="center" wrapText="1" readingOrder="1"/>
    </xf>
    <xf numFmtId="0" fontId="14" fillId="3" borderId="9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right" vertical="center" wrapText="1"/>
    </xf>
    <xf numFmtId="0" fontId="14" fillId="3" borderId="16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right" vertical="center" wrapText="1"/>
    </xf>
    <xf numFmtId="0" fontId="14" fillId="3" borderId="10" xfId="0" applyFont="1" applyFill="1" applyBorder="1" applyAlignment="1">
      <alignment horizontal="right" vertical="center" wrapText="1"/>
    </xf>
    <xf numFmtId="0" fontId="15" fillId="3" borderId="9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4">
    <cellStyle name="Migliaia" xfId="1" builtinId="3"/>
    <cellStyle name="Migliaia 2" xf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Italia</a:t>
            </a:r>
          </a:p>
        </c:rich>
      </c:tx>
      <c:layout>
        <c:manualLayout>
          <c:xMode val="edge"/>
          <c:yMode val="edge"/>
          <c:x val="0.36382418300653596"/>
          <c:y val="4.827160493827160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8.266689629457756E-2"/>
          <c:w val="0.79471030085203309"/>
          <c:h val="0.68774259259259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'16_Decessi_x_reg'!$L$5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044222819259745E-17"/>
                  <c:y val="2.3518518518518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F8-48CB-A542-73E4F21CF2A5}"/>
                </c:ext>
              </c:extLst>
            </c:dLbl>
            <c:dLbl>
              <c:idx val="1"/>
              <c:layout>
                <c:manualLayout>
                  <c:x val="-7.6088445638519489E-17"/>
                  <c:y val="3.919753086419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F8-48CB-A542-73E4F21CF2A5}"/>
                </c:ext>
              </c:extLst>
            </c:dLbl>
            <c:dLbl>
              <c:idx val="2"/>
              <c:layout>
                <c:manualLayout>
                  <c:x val="8.3006535947712425E-3"/>
                  <c:y val="3.9197530864197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F8-48CB-A542-73E4F21CF2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'16_Decessi_x_reg'!$M$3:$O$3</c:f>
              <c:strCache>
                <c:ptCount val="3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'16_Decessi_x_reg'!$M$5:$O$5</c:f>
              <c:numCache>
                <c:formatCode>#,##0</c:formatCode>
                <c:ptCount val="3"/>
                <c:pt idx="0">
                  <c:v>645619.6</c:v>
                </c:pt>
                <c:pt idx="1">
                  <c:v>746146</c:v>
                </c:pt>
                <c:pt idx="2">
                  <c:v>709035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F8-48CB-A542-73E4F21C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21344"/>
        <c:axId val="233924872"/>
      </c:barChart>
      <c:catAx>
        <c:axId val="23392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924872"/>
        <c:crosses val="autoZero"/>
        <c:auto val="1"/>
        <c:lblAlgn val="ctr"/>
        <c:lblOffset val="100"/>
        <c:noMultiLvlLbl val="0"/>
      </c:catAx>
      <c:valAx>
        <c:axId val="233924872"/>
        <c:scaling>
          <c:orientation val="minMax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92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6072795070613"/>
          <c:y val="8.2005320660175116E-2"/>
          <c:w val="0.83505420183491419"/>
          <c:h val="0.68575077146028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'16_Tamponi'!$H$6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'16_Tamponi'!$I$4:$N$4</c:f>
              <c:strCache>
                <c:ptCount val="6"/>
                <c:pt idx="0">
                  <c:v>T4 
2020</c:v>
                </c:pt>
                <c:pt idx="1">
                  <c:v>T1
2021</c:v>
                </c:pt>
                <c:pt idx="2">
                  <c:v>T2
2021</c:v>
                </c:pt>
                <c:pt idx="3">
                  <c:v>T3
2021</c:v>
                </c:pt>
                <c:pt idx="4">
                  <c:v>T4
2021</c:v>
                </c:pt>
                <c:pt idx="5">
                  <c:v>T1
2022</c:v>
                </c:pt>
              </c:strCache>
            </c:strRef>
          </c:cat>
          <c:val>
            <c:numRef>
              <c:f>'16_Tamponi'!$I$6:$N$6</c:f>
              <c:numCache>
                <c:formatCode>#,##0</c:formatCode>
                <c:ptCount val="6"/>
                <c:pt idx="0">
                  <c:v>165920.48913043478</c:v>
                </c:pt>
                <c:pt idx="1">
                  <c:v>258933.88888888888</c:v>
                </c:pt>
                <c:pt idx="2">
                  <c:v>238247.7912087912</c:v>
                </c:pt>
                <c:pt idx="3">
                  <c:v>226983</c:v>
                </c:pt>
                <c:pt idx="4">
                  <c:v>518173.52173913043</c:v>
                </c:pt>
                <c:pt idx="5">
                  <c:v>675227.6555555556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5-4A94-8F36-1F2331355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  <c:majorUnit val="15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638156409109808"/>
          <c:y val="3.4526177131492607E-2"/>
          <c:w val="0.10102010834914003"/>
          <c:h val="0.12580449743711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3224993752629"/>
          <c:y val="5.2151949615753715E-2"/>
          <c:w val="0.8394874673216679"/>
          <c:h val="0.69321414656305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'16_Tamponi'!$H$5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4.478025061660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69-4CC8-8629-25DB9E7678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'16_Tamponi'!$I$4:$N$4</c:f>
              <c:strCache>
                <c:ptCount val="6"/>
                <c:pt idx="0">
                  <c:v>T4 
2020</c:v>
                </c:pt>
                <c:pt idx="1">
                  <c:v>T1
2021</c:v>
                </c:pt>
                <c:pt idx="2">
                  <c:v>T2
2021</c:v>
                </c:pt>
                <c:pt idx="3">
                  <c:v>T3
2021</c:v>
                </c:pt>
                <c:pt idx="4">
                  <c:v>T4
2021</c:v>
                </c:pt>
                <c:pt idx="5">
                  <c:v>T1
2022</c:v>
                </c:pt>
              </c:strCache>
            </c:strRef>
          </c:cat>
          <c:val>
            <c:numRef>
              <c:f>'16_Tamponi'!$I$5:$N$5</c:f>
              <c:numCache>
                <c:formatCode>#,##0</c:formatCode>
                <c:ptCount val="6"/>
                <c:pt idx="0">
                  <c:v>3444.891304347826</c:v>
                </c:pt>
                <c:pt idx="1">
                  <c:v>8097.7111111111108</c:v>
                </c:pt>
                <c:pt idx="2">
                  <c:v>4978.7802197802193</c:v>
                </c:pt>
                <c:pt idx="3">
                  <c:v>5865.630434782609</c:v>
                </c:pt>
                <c:pt idx="4">
                  <c:v>14042.380434782608</c:v>
                </c:pt>
                <c:pt idx="5">
                  <c:v>21131.544444444444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69-4CC8-8629-25DB9E767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520122566802784"/>
          <c:y val="2.6532859655260668E-2"/>
          <c:w val="0.13417064845149893"/>
          <c:h val="0.12594533636021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0609159585387"/>
          <c:y val="8.351741640038142E-2"/>
          <c:w val="0.85934520892472421"/>
          <c:h val="0.67235695475221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'16_Casi'!$H$4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'16_Casi'!$I$3:$N$3</c:f>
              <c:strCache>
                <c:ptCount val="6"/>
                <c:pt idx="0">
                  <c:v>T4 
2020</c:v>
                </c:pt>
                <c:pt idx="1">
                  <c:v>T1
2021</c:v>
                </c:pt>
                <c:pt idx="2">
                  <c:v>T2
2021</c:v>
                </c:pt>
                <c:pt idx="3">
                  <c:v>T3
2021</c:v>
                </c:pt>
                <c:pt idx="4">
                  <c:v>T4
2021</c:v>
                </c:pt>
                <c:pt idx="5">
                  <c:v>T1
2022</c:v>
                </c:pt>
              </c:strCache>
            </c:strRef>
          </c:cat>
          <c:val>
            <c:numRef>
              <c:f>'16_Casi'!$I$4:$N$4</c:f>
              <c:numCache>
                <c:formatCode>#,##0</c:formatCode>
                <c:ptCount val="6"/>
                <c:pt idx="0">
                  <c:v>335.81521739130437</c:v>
                </c:pt>
                <c:pt idx="1">
                  <c:v>332.47777777777776</c:v>
                </c:pt>
                <c:pt idx="2">
                  <c:v>105.38461538461539</c:v>
                </c:pt>
                <c:pt idx="3">
                  <c:v>69.532608695652172</c:v>
                </c:pt>
                <c:pt idx="4">
                  <c:v>275.11956521739131</c:v>
                </c:pt>
                <c:pt idx="5">
                  <c:v>2317.7666666666669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B-47FE-A0AD-B7AACC6BB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52255243339541"/>
          <c:y val="4.1084510414172853E-2"/>
          <c:w val="0.13372892953240437"/>
          <c:h val="0.12812420600165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6079760865802"/>
          <c:y val="8.3899620740082337E-2"/>
          <c:w val="0.82529211613272502"/>
          <c:h val="0.67800694278190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'16_Casi'!$H$5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'16_Casi'!$I$3:$N$3</c:f>
              <c:strCache>
                <c:ptCount val="6"/>
                <c:pt idx="0">
                  <c:v>T4 
2020</c:v>
                </c:pt>
                <c:pt idx="1">
                  <c:v>T1
2021</c:v>
                </c:pt>
                <c:pt idx="2">
                  <c:v>T2
2021</c:v>
                </c:pt>
                <c:pt idx="3">
                  <c:v>T3
2021</c:v>
                </c:pt>
                <c:pt idx="4">
                  <c:v>T4
2021</c:v>
                </c:pt>
                <c:pt idx="5">
                  <c:v>T1
2022</c:v>
                </c:pt>
              </c:strCache>
            </c:strRef>
          </c:cat>
          <c:val>
            <c:numRef>
              <c:f>'16_Casi'!$I$5:$N$5</c:f>
              <c:numCache>
                <c:formatCode>#,##0</c:formatCode>
                <c:ptCount val="6"/>
                <c:pt idx="0">
                  <c:v>19518.782608695652</c:v>
                </c:pt>
                <c:pt idx="1">
                  <c:v>16308.244444444445</c:v>
                </c:pt>
                <c:pt idx="2">
                  <c:v>7443.2197802197807</c:v>
                </c:pt>
                <c:pt idx="3">
                  <c:v>4474.608695652174</c:v>
                </c:pt>
                <c:pt idx="4">
                  <c:v>15752.141304347826</c:v>
                </c:pt>
                <c:pt idx="5">
                  <c:v>92913.755555555559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F-43A2-8F91-934A68CE2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61359757756491"/>
          <c:y val="8.4791467102280096E-2"/>
          <c:w val="0.10147774664541973"/>
          <c:h val="0.12871054630844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64163417875923"/>
          <c:y val="8.3612640651185066E-2"/>
          <c:w val="0.85894086574436312"/>
          <c:h val="0.69456068949006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'16_P su T'!$A$19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'16_P su T'!$D$18:$I$18</c:f>
              <c:strCache>
                <c:ptCount val="6"/>
                <c:pt idx="0">
                  <c:v>T4 
2020</c:v>
                </c:pt>
                <c:pt idx="1">
                  <c:v>T1
2021</c:v>
                </c:pt>
                <c:pt idx="2">
                  <c:v>T2
2021</c:v>
                </c:pt>
                <c:pt idx="3">
                  <c:v>T3
2021</c:v>
                </c:pt>
                <c:pt idx="4">
                  <c:v>T4
2021</c:v>
                </c:pt>
                <c:pt idx="5">
                  <c:v>T1
2022</c:v>
                </c:pt>
              </c:strCache>
            </c:strRef>
          </c:cat>
          <c:val>
            <c:numRef>
              <c:f>'16_P su T'!$D$19:$I$19</c:f>
              <c:numCache>
                <c:formatCode>0.0%</c:formatCode>
                <c:ptCount val="6"/>
                <c:pt idx="0">
                  <c:v>9.7482093837755981E-2</c:v>
                </c:pt>
                <c:pt idx="1">
                  <c:v>4.1058241423502388E-2</c:v>
                </c:pt>
                <c:pt idx="2">
                  <c:v>2.1166753849855103E-2</c:v>
                </c:pt>
                <c:pt idx="3">
                  <c:v>1.18542430295865E-2</c:v>
                </c:pt>
                <c:pt idx="4">
                  <c:v>1.9592088855243328E-2</c:v>
                </c:pt>
                <c:pt idx="5">
                  <c:v>0.1096827859771516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1-4645-90D0-C3FB664FF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311339504042618"/>
          <c:y val="9.3813143404357216E-2"/>
          <c:w val="0.13177528048937437"/>
          <c:h val="0.12827028968158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5512158018425"/>
          <c:y val="8.3296067733953427E-2"/>
          <c:w val="0.8552289086491508"/>
          <c:h val="0.6882580568225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'16_P su T'!$A$20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'16_P su T'!$D$18:$I$18</c:f>
              <c:strCache>
                <c:ptCount val="6"/>
                <c:pt idx="0">
                  <c:v>T4 
2020</c:v>
                </c:pt>
                <c:pt idx="1">
                  <c:v>T1
2021</c:v>
                </c:pt>
                <c:pt idx="2">
                  <c:v>T2
2021</c:v>
                </c:pt>
                <c:pt idx="3">
                  <c:v>T3
2021</c:v>
                </c:pt>
                <c:pt idx="4">
                  <c:v>T4
2021</c:v>
                </c:pt>
                <c:pt idx="5">
                  <c:v>T1
2022</c:v>
                </c:pt>
              </c:strCache>
            </c:strRef>
          </c:cat>
          <c:val>
            <c:numRef>
              <c:f>'16_P su T'!$D$20:$I$20</c:f>
              <c:numCache>
                <c:formatCode>0.0%</c:formatCode>
                <c:ptCount val="6"/>
                <c:pt idx="0">
                  <c:v>0.11763937480531042</c:v>
                </c:pt>
                <c:pt idx="1">
                  <c:v>6.2982271321937608E-2</c:v>
                </c:pt>
                <c:pt idx="2">
                  <c:v>3.1241505923120309E-2</c:v>
                </c:pt>
                <c:pt idx="3">
                  <c:v>1.9713408914553837E-2</c:v>
                </c:pt>
                <c:pt idx="4">
                  <c:v>3.0399355898154311E-2</c:v>
                </c:pt>
                <c:pt idx="5">
                  <c:v>0.13760359901003924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B-4141-9B25-5B5A39D29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226964457678591"/>
          <c:y val="7.2633932564171388E-2"/>
          <c:w val="9.7961100253199693E-2"/>
          <c:h val="0.12778463464806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74015748031492E-2"/>
          <c:y val="2.2398589065255731E-2"/>
          <c:w val="0.72888101160862351"/>
          <c:h val="0.976700555555555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B1-4298-AD03-C390B72532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B1-4298-AD03-C390B7253201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B1-4298-AD03-C390B7253201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B1-4298-AD03-C390B7253201}"/>
              </c:ext>
            </c:extLst>
          </c:dPt>
          <c:dLbls>
            <c:dLbl>
              <c:idx val="0"/>
              <c:layout>
                <c:manualLayout>
                  <c:x val="0.12636815920398009"/>
                  <c:y val="-8.42588888888888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3084742951907131"/>
                      <c:h val="0.365654444444444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0B1-4298-AD03-C390B7253201}"/>
                </c:ext>
              </c:extLst>
            </c:dLbl>
            <c:dLbl>
              <c:idx val="1"/>
              <c:layout>
                <c:manualLayout>
                  <c:x val="-0.21368211329791731"/>
                  <c:y val="8.9318496481742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776634316059332"/>
                      <c:h val="0.240789798958344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0B1-4298-AD03-C390B7253201}"/>
                </c:ext>
              </c:extLst>
            </c:dLbl>
            <c:dLbl>
              <c:idx val="2"/>
              <c:layout>
                <c:manualLayout>
                  <c:x val="-0.17035191891282161"/>
                  <c:y val="-1.15528299525179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644182247682132"/>
                      <c:h val="0.241255571885396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0B1-4298-AD03-C390B7253201}"/>
                </c:ext>
              </c:extLst>
            </c:dLbl>
            <c:dLbl>
              <c:idx val="3"/>
              <c:layout>
                <c:manualLayout>
                  <c:x val="-1.540676550330921E-3"/>
                  <c:y val="-6.483964321004706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505783911724505"/>
                      <c:h val="0.292129308117187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0B1-4298-AD03-C390B7253201}"/>
                </c:ext>
              </c:extLst>
            </c:dLbl>
            <c:dLbl>
              <c:idx val="4"/>
              <c:layout>
                <c:manualLayout>
                  <c:x val="-0.17530501703198087"/>
                  <c:y val="0.114604114043888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2023665127064616"/>
                      <c:h val="0.247367879143700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0B1-4298-AD03-C390B7253201}"/>
                </c:ext>
              </c:extLst>
            </c:dLbl>
            <c:dLbl>
              <c:idx val="5"/>
              <c:layout>
                <c:manualLayout>
                  <c:x val="-8.2706917076872718E-3"/>
                  <c:y val="5.1887197585761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69032533124012"/>
                      <c:h val="0.268046766114770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0B1-4298-AD03-C390B72532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'17_Graf Tab Vaccini'!$E$45:$E$50</c:f>
              <c:strCache>
                <c:ptCount val="6"/>
                <c:pt idx="0">
                  <c:v>Pfizer/BioNTech</c:v>
                </c:pt>
                <c:pt idx="1">
                  <c:v>Moderna</c:v>
                </c:pt>
                <c:pt idx="2">
                  <c:v>Vaxzevria</c:v>
                </c:pt>
                <c:pt idx="3">
                  <c:v>Pfizer Pediatrico</c:v>
                </c:pt>
                <c:pt idx="4">
                  <c:v>Janssen</c:v>
                </c:pt>
                <c:pt idx="5">
                  <c:v>Novavax</c:v>
                </c:pt>
              </c:strCache>
            </c:strRef>
          </c:cat>
          <c:val>
            <c:numRef>
              <c:f>'17_Graf Tab Vaccini'!$F$45:$F$50</c:f>
              <c:numCache>
                <c:formatCode>#,##0</c:formatCode>
                <c:ptCount val="6"/>
                <c:pt idx="0">
                  <c:v>95340485</c:v>
                </c:pt>
                <c:pt idx="1">
                  <c:v>25446154</c:v>
                </c:pt>
                <c:pt idx="2">
                  <c:v>11544822</c:v>
                </c:pt>
                <c:pt idx="3">
                  <c:v>6726089</c:v>
                </c:pt>
                <c:pt idx="4">
                  <c:v>1849457</c:v>
                </c:pt>
                <c:pt idx="5">
                  <c:v>1023000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B1-4298-AD03-C390B7253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531944444444441E-2"/>
          <c:y val="7.2795414462081126E-2"/>
          <c:w val="0.83008160794285024"/>
          <c:h val="0.906747258851693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30-491F-930B-05BEF9BE9E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30-491F-930B-05BEF9BE9E3C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30-491F-930B-05BEF9BE9E3C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30-491F-930B-05BEF9BE9E3C}"/>
              </c:ext>
            </c:extLst>
          </c:dPt>
          <c:dLbls>
            <c:dLbl>
              <c:idx val="0"/>
              <c:layout>
                <c:manualLayout>
                  <c:x val="-0.14805480694899675"/>
                  <c:y val="-6.24826774993089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50744642208499813"/>
                      <c:h val="0.291509878356285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930-491F-930B-05BEF9BE9E3C}"/>
                </c:ext>
              </c:extLst>
            </c:dLbl>
            <c:dLbl>
              <c:idx val="1"/>
              <c:layout>
                <c:manualLayout>
                  <c:x val="4.672328894187526E-2"/>
                  <c:y val="-7.18068127734353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2287201840416516"/>
                      <c:h val="0.333869086195722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30-491F-930B-05BEF9BE9E3C}"/>
                </c:ext>
              </c:extLst>
            </c:dLbl>
            <c:dLbl>
              <c:idx val="2"/>
              <c:layout>
                <c:manualLayout>
                  <c:x val="-8.7823997942014093E-2"/>
                  <c:y val="6.76026011825221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53820075069621021"/>
                      <c:h val="0.270337931672993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930-491F-930B-05BEF9BE9E3C}"/>
                </c:ext>
              </c:extLst>
            </c:dLbl>
            <c:dLbl>
              <c:idx val="3"/>
              <c:layout>
                <c:manualLayout>
                  <c:x val="-8.8792136502004735E-4"/>
                  <c:y val="6.94482898277471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3363617629526569"/>
                      <c:h val="0.315565564992952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930-491F-930B-05BEF9BE9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'17_Graf Tab Vaccini'!$A$45:$A$48</c:f>
              <c:strCache>
                <c:ptCount val="4"/>
                <c:pt idx="0">
                  <c:v>Meno di 40 anni</c:v>
                </c:pt>
                <c:pt idx="1">
                  <c:v>Da 40 a 59 anni</c:v>
                </c:pt>
                <c:pt idx="2">
                  <c:v>Da 60 e 79 anni</c:v>
                </c:pt>
                <c:pt idx="3">
                  <c:v>80 anni e oltre</c:v>
                </c:pt>
              </c:strCache>
            </c:strRef>
          </c:cat>
          <c:val>
            <c:numRef>
              <c:f>'17_Graf Tab Vaccini'!$B$45:$B$48</c:f>
              <c:numCache>
                <c:formatCode>#,##0</c:formatCode>
                <c:ptCount val="4"/>
                <c:pt idx="0">
                  <c:v>16498052</c:v>
                </c:pt>
                <c:pt idx="1">
                  <c:v>16207893</c:v>
                </c:pt>
                <c:pt idx="2">
                  <c:v>12662511</c:v>
                </c:pt>
                <c:pt idx="3">
                  <c:v>4388896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30-491F-930B-05BEF9BE9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531944444444441E-2"/>
          <c:y val="7.2795414462081126E-2"/>
          <c:w val="0.80541712071679372"/>
          <c:h val="0.8798862433862432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28-449C-9294-198974CAA1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28-449C-9294-198974CAA1D3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28-449C-9294-198974CAA1D3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28-449C-9294-198974CAA1D3}"/>
              </c:ext>
            </c:extLst>
          </c:dPt>
          <c:dLbls>
            <c:dLbl>
              <c:idx val="0"/>
              <c:layout>
                <c:manualLayout>
                  <c:x val="-0.22143116600072654"/>
                  <c:y val="-8.99550653594771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1057028695968034"/>
                      <c:h val="0.280130158730158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528-449C-9294-198974CAA1D3}"/>
                </c:ext>
              </c:extLst>
            </c:dLbl>
            <c:dLbl>
              <c:idx val="1"/>
              <c:layout>
                <c:manualLayout>
                  <c:x val="6.1508657222424023E-3"/>
                  <c:y val="-7.45206971677560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8438067562658915"/>
                      <c:h val="0.25586560846560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528-449C-9294-198974CAA1D3}"/>
                </c:ext>
              </c:extLst>
            </c:dLbl>
            <c:dLbl>
              <c:idx val="2"/>
              <c:layout>
                <c:manualLayout>
                  <c:x val="-0.134612907131614"/>
                  <c:y val="0.134663398692810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4132461557089236"/>
                      <c:h val="0.25890582010582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528-449C-9294-198974CAA1D3}"/>
                </c:ext>
              </c:extLst>
            </c:dLbl>
            <c:dLbl>
              <c:idx val="3"/>
              <c:layout>
                <c:manualLayout>
                  <c:x val="-5.9365540622352501E-3"/>
                  <c:y val="7.72682461873638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4944375832425226"/>
                      <c:h val="0.268581481481481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528-449C-9294-198974CAA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'17_Graf Tab Vaccini'!$A$45:$A$48</c:f>
              <c:strCache>
                <c:ptCount val="4"/>
                <c:pt idx="0">
                  <c:v>Meno di 40 anni</c:v>
                </c:pt>
                <c:pt idx="1">
                  <c:v>Da 40 a 59 anni</c:v>
                </c:pt>
                <c:pt idx="2">
                  <c:v>Da 60 e 79 anni</c:v>
                </c:pt>
                <c:pt idx="3">
                  <c:v>80 anni e oltre</c:v>
                </c:pt>
              </c:strCache>
            </c:strRef>
          </c:cat>
          <c:val>
            <c:numRef>
              <c:f>'17_Graf Tab Vaccini'!$C$45:$C$48</c:f>
              <c:numCache>
                <c:formatCode>#,##0</c:formatCode>
                <c:ptCount val="4"/>
                <c:pt idx="0">
                  <c:v>343918</c:v>
                </c:pt>
                <c:pt idx="1">
                  <c:v>343219</c:v>
                </c:pt>
                <c:pt idx="2">
                  <c:v>284777</c:v>
                </c:pt>
                <c:pt idx="3">
                  <c:v>99524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28-449C-9294-198974CAA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Italia </a:t>
            </a:r>
          </a:p>
          <a:p>
            <a:pPr>
              <a:defRPr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(escluso Lombardia)</a:t>
            </a:r>
          </a:p>
        </c:rich>
      </c:tx>
      <c:layout>
        <c:manualLayout>
          <c:xMode val="edge"/>
          <c:yMode val="edge"/>
          <c:x val="0.2517653594771242"/>
          <c:y val="4.827160493827150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8.266689629457756E-2"/>
          <c:w val="0.79471030085203309"/>
          <c:h val="0.67990308641975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'16_Decessi_x_reg'!$L$6</c:f>
              <c:strCache>
                <c:ptCount val="1"/>
                <c:pt idx="0">
                  <c:v>Italia - Lombardia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'16_Decessi_x_reg'!$M$3:$O$3</c:f>
              <c:strCache>
                <c:ptCount val="3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'16_Decessi_x_reg'!$M$6:$O$6</c:f>
              <c:numCache>
                <c:formatCode>#,##0</c:formatCode>
                <c:ptCount val="3"/>
                <c:pt idx="0">
                  <c:v>545870.19999999995</c:v>
                </c:pt>
                <c:pt idx="1">
                  <c:v>609897</c:v>
                </c:pt>
                <c:pt idx="2">
                  <c:v>600598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4D1-8F1A-FE7CA29B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21344"/>
        <c:axId val="233924872"/>
      </c:barChart>
      <c:catAx>
        <c:axId val="23392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924872"/>
        <c:crosses val="autoZero"/>
        <c:auto val="1"/>
        <c:lblAlgn val="ctr"/>
        <c:lblOffset val="100"/>
        <c:noMultiLvlLbl val="0"/>
      </c:catAx>
      <c:valAx>
        <c:axId val="233924872"/>
        <c:scaling>
          <c:orientation val="minMax"/>
          <c:max val="800000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92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Abruzzo</a:t>
            </a:r>
          </a:p>
        </c:rich>
      </c:tx>
      <c:layout>
        <c:manualLayout>
          <c:xMode val="edge"/>
          <c:yMode val="edge"/>
          <c:x val="0.31144809769535448"/>
          <c:y val="8.6717283950617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8.266689629457756E-2"/>
          <c:w val="0.79471030085203309"/>
          <c:h val="0.68774259259259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'16_Decessi_x_reg'!$L$4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'16_Decessi_x_reg'!$M$3:$O$3</c:f>
              <c:strCache>
                <c:ptCount val="3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'16_Decessi_x_reg'!$M$4:$O$4</c:f>
              <c:numCache>
                <c:formatCode>#,##0</c:formatCode>
                <c:ptCount val="3"/>
                <c:pt idx="0">
                  <c:v>15352.8</c:v>
                </c:pt>
                <c:pt idx="1">
                  <c:v>16296</c:v>
                </c:pt>
                <c:pt idx="2">
                  <c:v>16657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0-4964-A42C-5E13E95D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21344"/>
        <c:axId val="233924872"/>
      </c:barChart>
      <c:catAx>
        <c:axId val="23392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924872"/>
        <c:crosses val="autoZero"/>
        <c:auto val="1"/>
        <c:lblAlgn val="ctr"/>
        <c:lblOffset val="100"/>
        <c:noMultiLvlLbl val="0"/>
      </c:catAx>
      <c:valAx>
        <c:axId val="23392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92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062554680664917E-2"/>
                  <c:y val="-3.9386482939632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86-46A7-B7F5-12FDCBDDF3F1}"/>
                </c:ext>
              </c:extLst>
            </c:dLbl>
            <c:dLbl>
              <c:idx val="2"/>
              <c:layout>
                <c:manualLayout>
                  <c:x val="-5.2062554680664966E-2"/>
                  <c:y val="-3.012722368037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86-46A7-B7F5-12FDCBDDF3F1}"/>
                </c:ext>
              </c:extLst>
            </c:dLbl>
            <c:dLbl>
              <c:idx val="3"/>
              <c:layout>
                <c:manualLayout>
                  <c:x val="-4.6506999125109361E-2"/>
                  <c:y val="-4.4016112569262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86-46A7-B7F5-12FDCBDDF3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'16_Tassi mortalità &lt;65 e 65+'!$B$3:$H$3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'16_Tassi mortalità &lt;65 e 65+'!$B$6:$H$6</c:f>
              <c:numCache>
                <c:formatCode>#,##0.0</c:formatCode>
                <c:ptCount val="7"/>
                <c:pt idx="0">
                  <c:v>162.23219006627815</c:v>
                </c:pt>
                <c:pt idx="1">
                  <c:v>155.0381492284022</c:v>
                </c:pt>
                <c:pt idx="2">
                  <c:v>159.57035087614841</c:v>
                </c:pt>
                <c:pt idx="3">
                  <c:v>160.56654045715888</c:v>
                </c:pt>
                <c:pt idx="4">
                  <c:v>157.72408786100084</c:v>
                </c:pt>
                <c:pt idx="5">
                  <c:v>166.38544464213348</c:v>
                </c:pt>
                <c:pt idx="6">
                  <c:v>171.00469666628987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86-46A7-B7F5-12FDCBDDF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628024"/>
        <c:axId val="697626712"/>
      </c:lineChart>
      <c:catAx>
        <c:axId val="69762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7626712"/>
        <c:crosses val="autoZero"/>
        <c:auto val="1"/>
        <c:lblAlgn val="ctr"/>
        <c:lblOffset val="100"/>
        <c:noMultiLvlLbl val="0"/>
      </c:catAx>
      <c:valAx>
        <c:axId val="69762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762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326552930883643E-2"/>
                  <c:y val="-3.9386482939632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8D-4800-867F-613462DF6992}"/>
                </c:ext>
              </c:extLst>
            </c:dLbl>
            <c:dLbl>
              <c:idx val="2"/>
              <c:layout>
                <c:manualLayout>
                  <c:x val="-6.154877515310591E-2"/>
                  <c:y val="-3.4756853310002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8D-4800-867F-613462DF6992}"/>
                </c:ext>
              </c:extLst>
            </c:dLbl>
            <c:dLbl>
              <c:idx val="6"/>
              <c:layout>
                <c:manualLayout>
                  <c:x val="-4.5164916885389428E-2"/>
                  <c:y val="-3.475685331000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8D-4800-867F-613462DF69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'16_Tassi mortalità &lt;65 e 65+'!$B$8:$H$8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'16_Tassi mortalità &lt;65 e 65+'!$B$11:$H$11</c:f>
              <c:numCache>
                <c:formatCode>#,##0.0</c:formatCode>
                <c:ptCount val="7"/>
                <c:pt idx="0">
                  <c:v>4668.807894614346</c:v>
                </c:pt>
                <c:pt idx="1">
                  <c:v>4447.7036402287295</c:v>
                </c:pt>
                <c:pt idx="2">
                  <c:v>4685.7855687339988</c:v>
                </c:pt>
                <c:pt idx="3">
                  <c:v>4373.7955732340215</c:v>
                </c:pt>
                <c:pt idx="4">
                  <c:v>4320.8682985936557</c:v>
                </c:pt>
                <c:pt idx="5">
                  <c:v>4666.4206078501247</c:v>
                </c:pt>
                <c:pt idx="6">
                  <c:v>4738.7050023523025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8D-4800-867F-613462DF6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9340288"/>
        <c:axId val="709337008"/>
      </c:lineChart>
      <c:catAx>
        <c:axId val="7093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9337008"/>
        <c:crosses val="autoZero"/>
        <c:auto val="1"/>
        <c:lblAlgn val="ctr"/>
        <c:lblOffset val="100"/>
        <c:noMultiLvlLbl val="0"/>
      </c:catAx>
      <c:valAx>
        <c:axId val="709337008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934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L'Aquila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'16_Decessi_Grafici'!$B$4</c:f>
              <c:strCache>
                <c:ptCount val="1"/>
                <c:pt idx="0">
                  <c:v>L'Aquila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A-4648-8100-1E8878D7FA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A-4648-8100-1E8878D7FA9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A-4648-8100-1E8878D7FA9E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FA-4648-8100-1E8878D7FA9E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FA-4648-8100-1E8878D7FA9E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0FA-4648-8100-1E8878D7FA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'16_Decessi_Grafici'!$C$3:$F$3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'16_Decessi_Grafici'!$C$4:$F$4</c:f>
              <c:numCache>
                <c:formatCode>_-* #,##0_-;\-* #,##0_-;_-* "-"??_-;_-@_-</c:formatCode>
                <c:ptCount val="4"/>
                <c:pt idx="0">
                  <c:v>3591</c:v>
                </c:pt>
                <c:pt idx="1">
                  <c:v>3668</c:v>
                </c:pt>
                <c:pt idx="2">
                  <c:v>3797</c:v>
                </c:pt>
                <c:pt idx="3">
                  <c:v>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FA-4648-8100-1E8878D7F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33984"/>
        <c:axId val="527437904"/>
      </c:barChart>
      <c:catAx>
        <c:axId val="5274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7904"/>
        <c:crosses val="autoZero"/>
        <c:auto val="1"/>
        <c:lblAlgn val="ctr"/>
        <c:lblOffset val="100"/>
        <c:noMultiLvlLbl val="0"/>
      </c:catAx>
      <c:valAx>
        <c:axId val="527437904"/>
        <c:scaling>
          <c:orientation val="minMax"/>
          <c:max val="60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398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Teramo</a:t>
            </a:r>
          </a:p>
        </c:rich>
      </c:tx>
      <c:layout>
        <c:manualLayout>
          <c:xMode val="edge"/>
          <c:yMode val="edge"/>
          <c:x val="0.4469211111111111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'16_Decessi_Grafici'!$B$5</c:f>
              <c:strCache>
                <c:ptCount val="1"/>
                <c:pt idx="0">
                  <c:v>Teramo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AB-4A26-BA1D-E6B5550E32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AB-4A26-BA1D-E6B5550E32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AB-4A26-BA1D-E6B5550E32D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AB-4A26-BA1D-E6B5550E32DB}"/>
              </c:ext>
            </c:extLst>
          </c:dPt>
          <c:dLbls>
            <c:dLbl>
              <c:idx val="3"/>
              <c:layout>
                <c:manualLayout>
                  <c:x val="-2.8222222222222221E-3"/>
                  <c:y val="1.5679012345679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BAB-4A26-BA1D-E6B5550E32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'16_Decessi_Grafici'!$C$3:$F$3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'16_Decessi_Grafici'!$C$5:$F$5</c:f>
              <c:numCache>
                <c:formatCode>_-* #,##0_-;\-* #,##0_-;_-* "-"??_-;_-@_-</c:formatCode>
                <c:ptCount val="4"/>
                <c:pt idx="0">
                  <c:v>3254</c:v>
                </c:pt>
                <c:pt idx="1">
                  <c:v>3376</c:v>
                </c:pt>
                <c:pt idx="2">
                  <c:v>3769</c:v>
                </c:pt>
                <c:pt idx="3">
                  <c:v>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AB-4A26-BA1D-E6B5550E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33984"/>
        <c:axId val="527437904"/>
      </c:barChart>
      <c:catAx>
        <c:axId val="5274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7904"/>
        <c:crosses val="autoZero"/>
        <c:auto val="1"/>
        <c:lblAlgn val="ctr"/>
        <c:lblOffset val="100"/>
        <c:noMultiLvlLbl val="0"/>
      </c:catAx>
      <c:valAx>
        <c:axId val="527437904"/>
        <c:scaling>
          <c:orientation val="minMax"/>
          <c:max val="60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398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Pescara</a:t>
            </a:r>
          </a:p>
        </c:rich>
      </c:tx>
      <c:layout>
        <c:manualLayout>
          <c:xMode val="edge"/>
          <c:yMode val="edge"/>
          <c:x val="0.45275600000000005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'16_Decessi_Grafici'!$B$6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2A-4366-B60F-215D67DFF53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2A-4366-B60F-215D67DFF53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2A-4366-B60F-215D67DFF5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'16_Decessi_Grafici'!$C$3:$F$3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'16_Decessi_Grafici'!$C$6:$F$6</c:f>
              <c:numCache>
                <c:formatCode>_-* #,##0_-;\-* #,##0_-;_-* "-"??_-;_-@_-</c:formatCode>
                <c:ptCount val="4"/>
                <c:pt idx="0">
                  <c:v>3546</c:v>
                </c:pt>
                <c:pt idx="1">
                  <c:v>3428</c:v>
                </c:pt>
                <c:pt idx="2">
                  <c:v>3873</c:v>
                </c:pt>
                <c:pt idx="3">
                  <c:v>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2A-4366-B60F-215D67DF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33984"/>
        <c:axId val="527437904"/>
      </c:barChart>
      <c:catAx>
        <c:axId val="5274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7904"/>
        <c:crosses val="autoZero"/>
        <c:auto val="1"/>
        <c:lblAlgn val="ctr"/>
        <c:lblOffset val="100"/>
        <c:noMultiLvlLbl val="0"/>
      </c:catAx>
      <c:valAx>
        <c:axId val="527437904"/>
        <c:scaling>
          <c:orientation val="minMax"/>
          <c:max val="60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398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Chieti</a:t>
            </a:r>
          </a:p>
        </c:rich>
      </c:tx>
      <c:layout>
        <c:manualLayout>
          <c:xMode val="edge"/>
          <c:yMode val="edge"/>
          <c:x val="0.4520433333333333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'16_Decessi_Grafici'!$B$7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8F-4586-9D5C-60E966419BB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8F-4586-9D5C-60E966419BB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8F-4586-9D5C-60E966419BB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8F-4586-9D5C-60E966419B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'16_Decessi_Grafici'!$C$3:$F$3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'16_Decessi_Grafici'!$C$7:$F$7</c:f>
              <c:numCache>
                <c:formatCode>_-* #,##0_-;\-* #,##0_-;_-* "-"??_-;_-@_-</c:formatCode>
                <c:ptCount val="4"/>
                <c:pt idx="0">
                  <c:v>4671</c:v>
                </c:pt>
                <c:pt idx="1">
                  <c:v>4498</c:v>
                </c:pt>
                <c:pt idx="2">
                  <c:v>4857</c:v>
                </c:pt>
                <c:pt idx="3">
                  <c:v>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8F-4586-9D5C-60E96641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33984"/>
        <c:axId val="527437904"/>
      </c:barChart>
      <c:catAx>
        <c:axId val="5274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7904"/>
        <c:crosses val="autoZero"/>
        <c:auto val="1"/>
        <c:lblAlgn val="ctr"/>
        <c:lblOffset val="100"/>
        <c:noMultiLvlLbl val="0"/>
      </c:catAx>
      <c:valAx>
        <c:axId val="527437904"/>
        <c:scaling>
          <c:orientation val="minMax"/>
          <c:max val="60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398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80010</xdr:colOff>
      <xdr:row>8</xdr:row>
      <xdr:rowOff>72390</xdr:rowOff>
    </xdr:from>
    <xdr:to>
      <xdr:col>15</xdr:col>
      <xdr:colOff>32955</xdr:colOff>
      <xdr:row>15</xdr:row>
      <xdr:rowOff>92190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721ACF-7A49-4E2B-B993-BC6F1F99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110490</xdr:colOff>
      <xdr:row>16</xdr:row>
      <xdr:rowOff>110490</xdr:rowOff>
    </xdr:from>
    <xdr:to>
      <xdr:col>15</xdr:col>
      <xdr:colOff>61530</xdr:colOff>
      <xdr:row>23</xdr:row>
      <xdr:rowOff>118860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AF72DC0-7122-413B-9AB3-50831B57D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41910</xdr:colOff>
      <xdr:row>24</xdr:row>
      <xdr:rowOff>186690</xdr:rowOff>
    </xdr:from>
    <xdr:to>
      <xdr:col>14</xdr:col>
      <xdr:colOff>549210</xdr:colOff>
      <xdr:row>30</xdr:row>
      <xdr:rowOff>416040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A675FBF-81CC-4AC2-8390-915792813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2</xdr:row>
      <xdr:rowOff>38100</xdr:rowOff>
    </xdr:from>
    <xdr:to>
      <xdr:col>16</xdr:col>
      <xdr:colOff>286140</xdr:colOff>
      <xdr:row>11</xdr:row>
      <xdr:rowOff>129315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</xdr:colOff>
      <xdr:row>14</xdr:row>
      <xdr:rowOff>68580</xdr:rowOff>
    </xdr:from>
    <xdr:to>
      <xdr:col>16</xdr:col>
      <xdr:colOff>240420</xdr:colOff>
      <xdr:row>23</xdr:row>
      <xdr:rowOff>152175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502583</xdr:colOff>
      <xdr:row>10</xdr:row>
      <xdr:rowOff>58550</xdr:rowOff>
    </xdr:from>
    <xdr:to>
      <xdr:col>8</xdr:col>
      <xdr:colOff>125783</xdr:colOff>
      <xdr:row>18</xdr:row>
      <xdr:rowOff>154550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232800</xdr:colOff>
      <xdr:row>18</xdr:row>
      <xdr:rowOff>96000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8</xdr:col>
      <xdr:colOff>232800</xdr:colOff>
      <xdr:row>29</xdr:row>
      <xdr:rowOff>96000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21</xdr:row>
      <xdr:rowOff>0</xdr:rowOff>
    </xdr:from>
    <xdr:to>
      <xdr:col>16</xdr:col>
      <xdr:colOff>232800</xdr:colOff>
      <xdr:row>29</xdr:row>
      <xdr:rowOff>96000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16</xdr:row>
      <xdr:rowOff>128586</xdr:rowOff>
    </xdr:from>
    <xdr:to>
      <xdr:col>11</xdr:col>
      <xdr:colOff>892697</xdr:colOff>
      <xdr:row>25</xdr:row>
      <xdr:rowOff>115729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A7ACAB7-811F-4ADD-AAA7-9E991B597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16</xdr:row>
      <xdr:rowOff>48077</xdr:rowOff>
    </xdr:from>
    <xdr:to>
      <xdr:col>6</xdr:col>
      <xdr:colOff>111193</xdr:colOff>
      <xdr:row>25</xdr:row>
      <xdr:rowOff>35220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A1E4518-860E-4108-A748-B3821F2ED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15</xdr:row>
      <xdr:rowOff>114300</xdr:rowOff>
    </xdr:from>
    <xdr:to>
      <xdr:col>7</xdr:col>
      <xdr:colOff>321650</xdr:colOff>
      <xdr:row>24</xdr:row>
      <xdr:rowOff>70600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8299332-ABE3-4571-A98A-0ED44F153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828675</xdr:colOff>
      <xdr:row>16</xdr:row>
      <xdr:rowOff>57150</xdr:rowOff>
    </xdr:from>
    <xdr:to>
      <xdr:col>12</xdr:col>
      <xdr:colOff>905850</xdr:colOff>
      <xdr:row>25</xdr:row>
      <xdr:rowOff>13450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C29F93-258C-4759-9B96-84EF29D29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6</xdr:row>
      <xdr:rowOff>23812</xdr:rowOff>
    </xdr:from>
    <xdr:to>
      <xdr:col>16</xdr:col>
      <xdr:colOff>534375</xdr:colOff>
      <xdr:row>12</xdr:row>
      <xdr:rowOff>170612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43DE423-69A2-4349-95B7-D4A914D7F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504825</xdr:colOff>
      <xdr:row>6</xdr:row>
      <xdr:rowOff>66675</xdr:rowOff>
    </xdr:from>
    <xdr:to>
      <xdr:col>25</xdr:col>
      <xdr:colOff>20025</xdr:colOff>
      <xdr:row>13</xdr:row>
      <xdr:rowOff>29325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45F150F-D6FE-481F-B3B2-A31F7DC02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1131266</xdr:colOff>
      <xdr:row>57</xdr:row>
      <xdr:rowOff>64465</xdr:rowOff>
    </xdr:from>
    <xdr:to>
      <xdr:col>6</xdr:col>
      <xdr:colOff>1681027</xdr:colOff>
      <xdr:row>68</xdr:row>
      <xdr:rowOff>16236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7E107E-5404-4E63-8C88-A3E8A389B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111815</xdr:rowOff>
    </xdr:from>
    <xdr:to>
      <xdr:col>1</xdr:col>
      <xdr:colOff>1175198</xdr:colOff>
      <xdr:row>61</xdr:row>
      <xdr:rowOff>145443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C202385-FA1F-4B21-A31E-1505DFD61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194226</xdr:colOff>
      <xdr:row>55</xdr:row>
      <xdr:rowOff>122168</xdr:rowOff>
    </xdr:from>
    <xdr:to>
      <xdr:col>4</xdr:col>
      <xdr:colOff>541163</xdr:colOff>
      <xdr:row>65</xdr:row>
      <xdr:rowOff>116668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51C0C9C-14B2-423F-BF7B-2068CB30F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60"/>
  <sheetViews>
    <sheetView topLeftCell="A13" zoomScaleNormal="100" workbookViewId="0">
      <selection activeCell="L33" sqref="L33"/>
    </sheetView>
  </sheetViews>
  <sheetFormatPr defaultRowHeight="15" x14ac:dyDescent="0.25"/>
  <cols>
    <col min="1" max="1" width="21.42578125" customWidth="1"/>
    <col min="2" max="2" width="13.85546875" bestFit="1" customWidth="1"/>
    <col min="3" max="3" width="9.5703125" customWidth="1"/>
    <col min="4" max="4" width="8.28515625" bestFit="1" customWidth="1"/>
    <col min="5" max="5" width="10.140625" customWidth="1"/>
    <col min="6" max="6" width="10.7109375" customWidth="1"/>
    <col min="7" max="7" width="15" customWidth="1"/>
    <col min="8" max="8" width="17.140625" customWidth="1"/>
    <col min="9" max="9" width="9.28515625" bestFit="1" customWidth="1"/>
    <col min="12" max="12" width="15.28515625" bestFit="1" customWidth="1"/>
    <col min="13" max="13" width="14.5703125" bestFit="1" customWidth="1"/>
    <col min="14" max="15" width="8.28515625" customWidth="1"/>
  </cols>
  <sheetData>
    <row r="1" spans="1:15" x14ac:dyDescent="0.25">
      <c r="A1" s="53" t="s">
        <v>134</v>
      </c>
      <c r="L1" t="s">
        <v>92</v>
      </c>
    </row>
    <row r="3" spans="1:15" s="54" customFormat="1" ht="30" customHeight="1" x14ac:dyDescent="0.25">
      <c r="A3" s="146" t="s">
        <v>93</v>
      </c>
      <c r="B3" s="148" t="s">
        <v>94</v>
      </c>
      <c r="C3" s="150" t="s">
        <v>95</v>
      </c>
      <c r="D3" s="152" t="s">
        <v>96</v>
      </c>
      <c r="E3" s="150" t="s">
        <v>97</v>
      </c>
      <c r="F3" s="152" t="s">
        <v>96</v>
      </c>
      <c r="G3" s="136" t="s">
        <v>98</v>
      </c>
      <c r="H3" s="136" t="s">
        <v>99</v>
      </c>
      <c r="I3" s="136" t="s">
        <v>100</v>
      </c>
      <c r="L3" s="55" t="s">
        <v>101</v>
      </c>
      <c r="M3" s="56" t="s">
        <v>102</v>
      </c>
      <c r="N3" s="57">
        <v>2020</v>
      </c>
      <c r="O3" s="57">
        <v>2021</v>
      </c>
    </row>
    <row r="4" spans="1:15" s="54" customFormat="1" ht="15.75" thickBot="1" x14ac:dyDescent="0.3">
      <c r="A4" s="147"/>
      <c r="B4" s="149"/>
      <c r="C4" s="151" t="s">
        <v>103</v>
      </c>
      <c r="D4" s="153"/>
      <c r="E4" s="151"/>
      <c r="F4" s="153"/>
      <c r="G4" s="137"/>
      <c r="H4" s="137"/>
      <c r="I4" s="137"/>
      <c r="L4" s="58" t="s">
        <v>1</v>
      </c>
      <c r="M4" s="59">
        <f>B18</f>
        <v>15352.8</v>
      </c>
      <c r="N4" s="60">
        <f>C18</f>
        <v>16296</v>
      </c>
      <c r="O4" s="60">
        <f>E18</f>
        <v>16657</v>
      </c>
    </row>
    <row r="5" spans="1:15" ht="18" customHeight="1" x14ac:dyDescent="0.25">
      <c r="A5" s="61" t="s">
        <v>49</v>
      </c>
      <c r="B5" s="62">
        <v>53748.4</v>
      </c>
      <c r="C5" s="63">
        <v>66054</v>
      </c>
      <c r="D5" s="64">
        <v>7960</v>
      </c>
      <c r="E5" s="63">
        <v>56683</v>
      </c>
      <c r="F5" s="64">
        <v>12059</v>
      </c>
      <c r="G5" s="62">
        <f>C5-B5</f>
        <v>12305.599999999999</v>
      </c>
      <c r="H5" s="62">
        <f>E5-B5</f>
        <v>2934.5999999999985</v>
      </c>
      <c r="I5" s="65">
        <f>E5-C5</f>
        <v>-9371</v>
      </c>
      <c r="L5" s="58" t="s">
        <v>0</v>
      </c>
      <c r="M5" s="66">
        <f>B26</f>
        <v>645619.6</v>
      </c>
      <c r="N5" s="67">
        <f>C26</f>
        <v>746146</v>
      </c>
      <c r="O5" s="67">
        <f>E26</f>
        <v>709035</v>
      </c>
    </row>
    <row r="6" spans="1:15" ht="18" customHeight="1" x14ac:dyDescent="0.25">
      <c r="A6" s="68" t="s">
        <v>55</v>
      </c>
      <c r="B6" s="69">
        <v>1481.2</v>
      </c>
      <c r="C6" s="70">
        <v>1849</v>
      </c>
      <c r="D6" s="71">
        <v>381</v>
      </c>
      <c r="E6" s="70">
        <v>1533</v>
      </c>
      <c r="F6" s="71">
        <v>488</v>
      </c>
      <c r="G6" s="69">
        <f>C6-B6</f>
        <v>367.79999999999995</v>
      </c>
      <c r="H6" s="69">
        <f t="shared" ref="H6:H26" si="0">E6-B6</f>
        <v>51.799999999999955</v>
      </c>
      <c r="I6" s="72">
        <f t="shared" ref="I6:I26" si="1">E6-C6</f>
        <v>-316</v>
      </c>
      <c r="L6" s="58" t="s">
        <v>104</v>
      </c>
      <c r="M6" s="66">
        <f>B26-B7</f>
        <v>545870.19999999995</v>
      </c>
      <c r="N6" s="67">
        <f>C26-C7</f>
        <v>609897</v>
      </c>
      <c r="O6" s="67">
        <f>E26-E7</f>
        <v>600598</v>
      </c>
    </row>
    <row r="7" spans="1:15" ht="18" customHeight="1" x14ac:dyDescent="0.25">
      <c r="A7" s="61" t="s">
        <v>44</v>
      </c>
      <c r="B7" s="62">
        <v>99749.4</v>
      </c>
      <c r="C7" s="63">
        <v>136249</v>
      </c>
      <c r="D7" s="64">
        <v>25203</v>
      </c>
      <c r="E7" s="63">
        <v>108437</v>
      </c>
      <c r="F7" s="64">
        <v>35095</v>
      </c>
      <c r="G7" s="62">
        <f t="shared" ref="G7:G26" si="2">C7-B7</f>
        <v>36499.600000000006</v>
      </c>
      <c r="H7" s="62">
        <f t="shared" si="0"/>
        <v>8687.6000000000058</v>
      </c>
      <c r="I7" s="65">
        <f t="shared" si="1"/>
        <v>-27812</v>
      </c>
    </row>
    <row r="8" spans="1:15" ht="18" customHeight="1" x14ac:dyDescent="0.25">
      <c r="A8" s="68" t="s">
        <v>105</v>
      </c>
      <c r="B8" s="69">
        <v>4447</v>
      </c>
      <c r="C8" s="70">
        <v>5458</v>
      </c>
      <c r="D8" s="71">
        <v>742</v>
      </c>
      <c r="E8" s="70">
        <v>5053</v>
      </c>
      <c r="F8" s="71">
        <v>1307</v>
      </c>
      <c r="G8" s="69">
        <f t="shared" si="2"/>
        <v>1011</v>
      </c>
      <c r="H8" s="69">
        <f t="shared" si="0"/>
        <v>606</v>
      </c>
      <c r="I8" s="72">
        <f t="shared" si="1"/>
        <v>-405</v>
      </c>
      <c r="L8" s="73" t="s">
        <v>135</v>
      </c>
    </row>
    <row r="9" spans="1:15" ht="18" customHeight="1" x14ac:dyDescent="0.25">
      <c r="A9" s="61" t="s">
        <v>106</v>
      </c>
      <c r="B9" s="62">
        <v>5100.3999999999996</v>
      </c>
      <c r="C9" s="63">
        <v>6626</v>
      </c>
      <c r="D9" s="64">
        <v>952</v>
      </c>
      <c r="E9" s="63">
        <v>5502</v>
      </c>
      <c r="F9" s="64">
        <v>1423</v>
      </c>
      <c r="G9" s="62">
        <f t="shared" si="2"/>
        <v>1525.6000000000004</v>
      </c>
      <c r="H9" s="62">
        <f t="shared" si="0"/>
        <v>401.60000000000036</v>
      </c>
      <c r="I9" s="65">
        <f t="shared" si="1"/>
        <v>-1124</v>
      </c>
    </row>
    <row r="10" spans="1:15" ht="18" customHeight="1" x14ac:dyDescent="0.25">
      <c r="A10" s="68" t="s">
        <v>56</v>
      </c>
      <c r="B10" s="69">
        <v>49573</v>
      </c>
      <c r="C10" s="70">
        <v>57836</v>
      </c>
      <c r="D10" s="71">
        <v>6629</v>
      </c>
      <c r="E10" s="70">
        <v>54088</v>
      </c>
      <c r="F10" s="71">
        <v>12395</v>
      </c>
      <c r="G10" s="69">
        <f t="shared" si="2"/>
        <v>8263</v>
      </c>
      <c r="H10" s="69">
        <f t="shared" si="0"/>
        <v>4515</v>
      </c>
      <c r="I10" s="72">
        <f t="shared" si="1"/>
        <v>-3748</v>
      </c>
    </row>
    <row r="11" spans="1:15" ht="18" customHeight="1" x14ac:dyDescent="0.25">
      <c r="A11" s="61" t="s">
        <v>41</v>
      </c>
      <c r="B11" s="62">
        <v>14774</v>
      </c>
      <c r="C11" s="63">
        <v>16617</v>
      </c>
      <c r="D11" s="64">
        <v>1669</v>
      </c>
      <c r="E11" s="63">
        <v>16930</v>
      </c>
      <c r="F11" s="64">
        <v>4225</v>
      </c>
      <c r="G11" s="62">
        <f t="shared" si="2"/>
        <v>1843</v>
      </c>
      <c r="H11" s="62">
        <f t="shared" si="0"/>
        <v>2156</v>
      </c>
      <c r="I11" s="74">
        <f t="shared" si="1"/>
        <v>313</v>
      </c>
    </row>
    <row r="12" spans="1:15" ht="18" customHeight="1" x14ac:dyDescent="0.25">
      <c r="A12" s="68" t="s">
        <v>43</v>
      </c>
      <c r="B12" s="69">
        <v>22108.2</v>
      </c>
      <c r="C12" s="70">
        <v>25827</v>
      </c>
      <c r="D12" s="71">
        <v>2898</v>
      </c>
      <c r="E12" s="70">
        <v>22699</v>
      </c>
      <c r="F12" s="71">
        <v>4587</v>
      </c>
      <c r="G12" s="69">
        <f t="shared" si="2"/>
        <v>3718.7999999999993</v>
      </c>
      <c r="H12" s="69">
        <f t="shared" si="0"/>
        <v>590.79999999999927</v>
      </c>
      <c r="I12" s="72">
        <f t="shared" si="1"/>
        <v>-3128</v>
      </c>
    </row>
    <row r="13" spans="1:15" ht="18" customHeight="1" x14ac:dyDescent="0.25">
      <c r="A13" s="61" t="s">
        <v>40</v>
      </c>
      <c r="B13" s="62">
        <v>50903.199999999997</v>
      </c>
      <c r="C13" s="63">
        <v>59665</v>
      </c>
      <c r="D13" s="64">
        <v>7808</v>
      </c>
      <c r="E13" s="63">
        <v>55609</v>
      </c>
      <c r="F13" s="64">
        <v>14231</v>
      </c>
      <c r="G13" s="62">
        <f t="shared" si="2"/>
        <v>8761.8000000000029</v>
      </c>
      <c r="H13" s="62">
        <f t="shared" si="0"/>
        <v>4705.8000000000029</v>
      </c>
      <c r="I13" s="65">
        <f t="shared" si="1"/>
        <v>-4056</v>
      </c>
    </row>
    <row r="14" spans="1:15" ht="18" customHeight="1" x14ac:dyDescent="0.25">
      <c r="A14" s="68" t="s">
        <v>53</v>
      </c>
      <c r="B14" s="69">
        <v>44311.4</v>
      </c>
      <c r="C14" s="70">
        <v>48135</v>
      </c>
      <c r="D14" s="71">
        <v>3700</v>
      </c>
      <c r="E14" s="70">
        <v>47754</v>
      </c>
      <c r="F14" s="71">
        <v>7562</v>
      </c>
      <c r="G14" s="69">
        <f t="shared" si="2"/>
        <v>3823.5999999999985</v>
      </c>
      <c r="H14" s="69">
        <f t="shared" si="0"/>
        <v>3442.5999999999985</v>
      </c>
      <c r="I14" s="72">
        <f t="shared" si="1"/>
        <v>-381</v>
      </c>
    </row>
    <row r="15" spans="1:15" ht="18" customHeight="1" x14ac:dyDescent="0.25">
      <c r="A15" s="61" t="s">
        <v>54</v>
      </c>
      <c r="B15" s="62">
        <v>10545</v>
      </c>
      <c r="C15" s="63">
        <v>11131</v>
      </c>
      <c r="D15" s="64">
        <v>625</v>
      </c>
      <c r="E15" s="63">
        <v>11581</v>
      </c>
      <c r="F15" s="64">
        <v>1504</v>
      </c>
      <c r="G15" s="62">
        <f t="shared" si="2"/>
        <v>586</v>
      </c>
      <c r="H15" s="62">
        <f t="shared" si="0"/>
        <v>1036</v>
      </c>
      <c r="I15" s="74">
        <f t="shared" si="1"/>
        <v>450</v>
      </c>
    </row>
    <row r="16" spans="1:15" ht="18" customHeight="1" x14ac:dyDescent="0.25">
      <c r="A16" s="68" t="s">
        <v>45</v>
      </c>
      <c r="B16" s="69">
        <v>17863.400000000001</v>
      </c>
      <c r="C16" s="70">
        <v>20123</v>
      </c>
      <c r="D16" s="71">
        <v>1581</v>
      </c>
      <c r="E16" s="70">
        <v>19910</v>
      </c>
      <c r="F16" s="71">
        <v>3249</v>
      </c>
      <c r="G16" s="69">
        <f t="shared" si="2"/>
        <v>2259.5999999999985</v>
      </c>
      <c r="H16" s="69">
        <f t="shared" si="0"/>
        <v>2046.5999999999985</v>
      </c>
      <c r="I16" s="72">
        <f t="shared" si="1"/>
        <v>-213</v>
      </c>
    </row>
    <row r="17" spans="1:9" ht="18" customHeight="1" x14ac:dyDescent="0.25">
      <c r="A17" s="61" t="s">
        <v>42</v>
      </c>
      <c r="B17" s="62">
        <v>58927.6</v>
      </c>
      <c r="C17" s="63">
        <v>62161</v>
      </c>
      <c r="D17" s="64">
        <v>3792</v>
      </c>
      <c r="E17" s="63">
        <v>63779</v>
      </c>
      <c r="F17" s="64">
        <v>9275</v>
      </c>
      <c r="G17" s="62">
        <f t="shared" si="2"/>
        <v>3233.4000000000015</v>
      </c>
      <c r="H17" s="62">
        <f t="shared" si="0"/>
        <v>4851.4000000000015</v>
      </c>
      <c r="I17" s="74">
        <f t="shared" si="1"/>
        <v>1618</v>
      </c>
    </row>
    <row r="18" spans="1:9" ht="18" customHeight="1" x14ac:dyDescent="0.25">
      <c r="A18" s="68" t="s">
        <v>1</v>
      </c>
      <c r="B18" s="69">
        <v>15352.8</v>
      </c>
      <c r="C18" s="70">
        <v>16296</v>
      </c>
      <c r="D18" s="71">
        <v>1218</v>
      </c>
      <c r="E18" s="70">
        <v>16657</v>
      </c>
      <c r="F18" s="71">
        <v>2640</v>
      </c>
      <c r="G18" s="69">
        <f t="shared" si="2"/>
        <v>943.20000000000073</v>
      </c>
      <c r="H18" s="69">
        <f t="shared" si="0"/>
        <v>1304.2000000000007</v>
      </c>
      <c r="I18" s="75">
        <f t="shared" si="1"/>
        <v>361</v>
      </c>
    </row>
    <row r="19" spans="1:9" ht="18" customHeight="1" x14ac:dyDescent="0.25">
      <c r="A19" s="61" t="s">
        <v>46</v>
      </c>
      <c r="B19" s="62">
        <v>3896.6</v>
      </c>
      <c r="C19" s="63">
        <v>4127</v>
      </c>
      <c r="D19" s="64">
        <v>192</v>
      </c>
      <c r="E19" s="63">
        <v>4465</v>
      </c>
      <c r="F19" s="64">
        <v>512</v>
      </c>
      <c r="G19" s="62">
        <f t="shared" si="2"/>
        <v>230.40000000000009</v>
      </c>
      <c r="H19" s="62">
        <f t="shared" si="0"/>
        <v>568.40000000000009</v>
      </c>
      <c r="I19" s="74">
        <f t="shared" si="1"/>
        <v>338</v>
      </c>
    </row>
    <row r="20" spans="1:9" ht="18" customHeight="1" x14ac:dyDescent="0.25">
      <c r="A20" s="68" t="s">
        <v>39</v>
      </c>
      <c r="B20" s="69">
        <v>55518</v>
      </c>
      <c r="C20" s="70">
        <v>59425</v>
      </c>
      <c r="D20" s="71">
        <v>2864</v>
      </c>
      <c r="E20" s="70">
        <v>61748</v>
      </c>
      <c r="F20" s="71">
        <v>8471</v>
      </c>
      <c r="G20" s="69">
        <f t="shared" si="2"/>
        <v>3907</v>
      </c>
      <c r="H20" s="69">
        <f t="shared" si="0"/>
        <v>6230</v>
      </c>
      <c r="I20" s="75">
        <f t="shared" si="1"/>
        <v>2323</v>
      </c>
    </row>
    <row r="21" spans="1:9" ht="18" customHeight="1" x14ac:dyDescent="0.25">
      <c r="A21" s="61" t="s">
        <v>50</v>
      </c>
      <c r="B21" s="62">
        <v>39835.4</v>
      </c>
      <c r="C21" s="63">
        <v>44650</v>
      </c>
      <c r="D21" s="64">
        <v>2481</v>
      </c>
      <c r="E21" s="63">
        <v>47190</v>
      </c>
      <c r="F21" s="64">
        <v>6987</v>
      </c>
      <c r="G21" s="62">
        <f t="shared" si="2"/>
        <v>4814.5999999999985</v>
      </c>
      <c r="H21" s="62">
        <f t="shared" si="0"/>
        <v>7354.5999999999985</v>
      </c>
      <c r="I21" s="74">
        <f t="shared" si="1"/>
        <v>2540</v>
      </c>
    </row>
    <row r="22" spans="1:9" ht="18" customHeight="1" x14ac:dyDescent="0.25">
      <c r="A22" s="68" t="s">
        <v>37</v>
      </c>
      <c r="B22" s="69">
        <v>6492.8</v>
      </c>
      <c r="C22" s="70">
        <v>6839</v>
      </c>
      <c r="D22" s="71">
        <v>256</v>
      </c>
      <c r="E22" s="70">
        <v>7008</v>
      </c>
      <c r="F22" s="71">
        <v>635</v>
      </c>
      <c r="G22" s="69">
        <f t="shared" si="2"/>
        <v>346.19999999999982</v>
      </c>
      <c r="H22" s="69">
        <f t="shared" si="0"/>
        <v>515.19999999999982</v>
      </c>
      <c r="I22" s="75">
        <f t="shared" si="1"/>
        <v>169</v>
      </c>
    </row>
    <row r="23" spans="1:9" ht="18" customHeight="1" x14ac:dyDescent="0.25">
      <c r="A23" s="61" t="s">
        <v>38</v>
      </c>
      <c r="B23" s="62">
        <v>20517</v>
      </c>
      <c r="C23" s="63">
        <v>21331</v>
      </c>
      <c r="D23" s="64">
        <v>479</v>
      </c>
      <c r="E23" s="63">
        <v>23111</v>
      </c>
      <c r="F23" s="64">
        <v>1625</v>
      </c>
      <c r="G23" s="62">
        <f t="shared" si="2"/>
        <v>814</v>
      </c>
      <c r="H23" s="62">
        <f t="shared" si="0"/>
        <v>2594</v>
      </c>
      <c r="I23" s="74">
        <f t="shared" si="1"/>
        <v>1780</v>
      </c>
    </row>
    <row r="24" spans="1:9" ht="18" customHeight="1" x14ac:dyDescent="0.25">
      <c r="A24" s="68" t="s">
        <v>52</v>
      </c>
      <c r="B24" s="69">
        <v>53639</v>
      </c>
      <c r="C24" s="70">
        <v>56753</v>
      </c>
      <c r="D24" s="71">
        <v>2440</v>
      </c>
      <c r="E24" s="70">
        <v>60513</v>
      </c>
      <c r="F24" s="71">
        <v>7514</v>
      </c>
      <c r="G24" s="69">
        <f t="shared" si="2"/>
        <v>3114</v>
      </c>
      <c r="H24" s="69">
        <f t="shared" si="0"/>
        <v>6874</v>
      </c>
      <c r="I24" s="75">
        <f t="shared" si="1"/>
        <v>3760</v>
      </c>
    </row>
    <row r="25" spans="1:9" ht="18" customHeight="1" x14ac:dyDescent="0.25">
      <c r="A25" s="61" t="s">
        <v>51</v>
      </c>
      <c r="B25" s="62">
        <v>16835.8</v>
      </c>
      <c r="C25" s="63">
        <v>18994</v>
      </c>
      <c r="D25" s="64">
        <v>751</v>
      </c>
      <c r="E25" s="63">
        <v>18785</v>
      </c>
      <c r="F25" s="64">
        <v>1729</v>
      </c>
      <c r="G25" s="62">
        <f t="shared" si="2"/>
        <v>2158.2000000000007</v>
      </c>
      <c r="H25" s="62">
        <f t="shared" si="0"/>
        <v>1949.2000000000007</v>
      </c>
      <c r="I25" s="65">
        <f t="shared" si="1"/>
        <v>-209</v>
      </c>
    </row>
    <row r="26" spans="1:9" ht="31.5" customHeight="1" x14ac:dyDescent="0.25">
      <c r="A26" s="76" t="s">
        <v>0</v>
      </c>
      <c r="B26" s="77">
        <v>645619.6</v>
      </c>
      <c r="C26" s="78">
        <v>746146</v>
      </c>
      <c r="D26" s="79">
        <v>74621</v>
      </c>
      <c r="E26" s="78">
        <f>SUM(E5:E25)</f>
        <v>709035</v>
      </c>
      <c r="F26" s="79">
        <v>137513</v>
      </c>
      <c r="G26" s="77">
        <f t="shared" si="2"/>
        <v>100526.40000000002</v>
      </c>
      <c r="H26" s="77">
        <f t="shared" si="0"/>
        <v>63415.400000000023</v>
      </c>
      <c r="I26" s="80">
        <f t="shared" si="1"/>
        <v>-37111</v>
      </c>
    </row>
    <row r="28" spans="1:9" x14ac:dyDescent="0.25">
      <c r="E28" s="81"/>
    </row>
    <row r="30" spans="1:9" x14ac:dyDescent="0.25">
      <c r="A30" s="138" t="s">
        <v>33</v>
      </c>
      <c r="B30" s="139" t="s">
        <v>107</v>
      </c>
      <c r="C30" s="140" t="s">
        <v>95</v>
      </c>
      <c r="D30" s="141" t="s">
        <v>108</v>
      </c>
      <c r="E30" s="142" t="s">
        <v>97</v>
      </c>
      <c r="F30" s="143" t="s">
        <v>108</v>
      </c>
      <c r="G30" s="144" t="s">
        <v>109</v>
      </c>
      <c r="H30" s="145"/>
      <c r="I30" s="145"/>
    </row>
    <row r="31" spans="1:9" ht="45" customHeight="1" thickBot="1" x14ac:dyDescent="0.3">
      <c r="A31" s="138"/>
      <c r="B31" s="139"/>
      <c r="C31" s="140"/>
      <c r="D31" s="141"/>
      <c r="E31" s="142"/>
      <c r="F31" s="143"/>
      <c r="G31" s="82" t="s">
        <v>110</v>
      </c>
      <c r="H31" s="83" t="s">
        <v>111</v>
      </c>
      <c r="I31" s="84" t="s">
        <v>112</v>
      </c>
    </row>
    <row r="32" spans="1:9" x14ac:dyDescent="0.25">
      <c r="A32" s="85" t="s">
        <v>49</v>
      </c>
      <c r="B32" s="86">
        <v>53748.4</v>
      </c>
      <c r="C32" s="87">
        <v>66054</v>
      </c>
      <c r="D32" s="88">
        <v>7960</v>
      </c>
      <c r="E32" s="87">
        <v>56683</v>
      </c>
      <c r="F32" s="88">
        <v>12059</v>
      </c>
      <c r="G32" s="89">
        <v>12305.599999999999</v>
      </c>
      <c r="H32" s="90">
        <v>2934.5999999999985</v>
      </c>
      <c r="I32" s="91">
        <v>-9371</v>
      </c>
    </row>
    <row r="33" spans="1:12" x14ac:dyDescent="0.25">
      <c r="A33" s="92" t="s">
        <v>55</v>
      </c>
      <c r="B33" s="93">
        <v>1481.2</v>
      </c>
      <c r="C33" s="94">
        <v>1849</v>
      </c>
      <c r="D33" s="95">
        <v>381</v>
      </c>
      <c r="E33" s="94">
        <v>1533</v>
      </c>
      <c r="F33" s="95">
        <v>488</v>
      </c>
      <c r="G33" s="96">
        <v>367.79999999999995</v>
      </c>
      <c r="H33" s="97">
        <v>51.799999999999955</v>
      </c>
      <c r="I33" s="98">
        <v>-316</v>
      </c>
      <c r="L33" s="49" t="s">
        <v>133</v>
      </c>
    </row>
    <row r="34" spans="1:12" x14ac:dyDescent="0.25">
      <c r="A34" s="99" t="s">
        <v>44</v>
      </c>
      <c r="B34" s="100">
        <v>99749.4</v>
      </c>
      <c r="C34" s="101">
        <v>136249</v>
      </c>
      <c r="D34" s="102">
        <v>25203</v>
      </c>
      <c r="E34" s="101">
        <v>108437</v>
      </c>
      <c r="F34" s="102">
        <v>35095</v>
      </c>
      <c r="G34" s="103">
        <v>36499.600000000006</v>
      </c>
      <c r="H34" s="104">
        <v>8687.6000000000058</v>
      </c>
      <c r="I34" s="105">
        <v>-27812</v>
      </c>
    </row>
    <row r="35" spans="1:12" x14ac:dyDescent="0.25">
      <c r="A35" s="92" t="s">
        <v>105</v>
      </c>
      <c r="B35" s="93">
        <v>4447</v>
      </c>
      <c r="C35" s="94">
        <v>5458</v>
      </c>
      <c r="D35" s="95">
        <v>742</v>
      </c>
      <c r="E35" s="94">
        <v>5053</v>
      </c>
      <c r="F35" s="95">
        <v>1307</v>
      </c>
      <c r="G35" s="96">
        <v>1011</v>
      </c>
      <c r="H35" s="97">
        <v>606</v>
      </c>
      <c r="I35" s="98">
        <v>-405</v>
      </c>
    </row>
    <row r="36" spans="1:12" x14ac:dyDescent="0.25">
      <c r="A36" s="99" t="s">
        <v>106</v>
      </c>
      <c r="B36" s="100">
        <v>5100.3999999999996</v>
      </c>
      <c r="C36" s="101">
        <v>6626</v>
      </c>
      <c r="D36" s="106">
        <v>952</v>
      </c>
      <c r="E36" s="101">
        <v>5502</v>
      </c>
      <c r="F36" s="106">
        <v>1423</v>
      </c>
      <c r="G36" s="103">
        <v>1525.6000000000004</v>
      </c>
      <c r="H36" s="107">
        <v>401.60000000000036</v>
      </c>
      <c r="I36" s="108">
        <v>-1124</v>
      </c>
    </row>
    <row r="37" spans="1:12" x14ac:dyDescent="0.25">
      <c r="A37" s="92" t="s">
        <v>56</v>
      </c>
      <c r="B37" s="93">
        <v>49573</v>
      </c>
      <c r="C37" s="94">
        <v>57836</v>
      </c>
      <c r="D37" s="109">
        <v>6629</v>
      </c>
      <c r="E37" s="94">
        <v>54088</v>
      </c>
      <c r="F37" s="109">
        <v>12395</v>
      </c>
      <c r="G37" s="110">
        <v>8263</v>
      </c>
      <c r="H37" s="111">
        <v>4515</v>
      </c>
      <c r="I37" s="112">
        <v>-3748</v>
      </c>
    </row>
    <row r="38" spans="1:12" x14ac:dyDescent="0.25">
      <c r="A38" s="99" t="s">
        <v>41</v>
      </c>
      <c r="B38" s="100">
        <v>14774</v>
      </c>
      <c r="C38" s="101">
        <v>16617</v>
      </c>
      <c r="D38" s="102">
        <v>1669</v>
      </c>
      <c r="E38" s="101">
        <v>16930</v>
      </c>
      <c r="F38" s="102">
        <v>4225</v>
      </c>
      <c r="G38" s="113">
        <v>1843</v>
      </c>
      <c r="H38" s="104">
        <v>2156</v>
      </c>
      <c r="I38" s="114">
        <v>313</v>
      </c>
    </row>
    <row r="39" spans="1:12" x14ac:dyDescent="0.25">
      <c r="A39" s="92" t="s">
        <v>43</v>
      </c>
      <c r="B39" s="93">
        <v>22108.2</v>
      </c>
      <c r="C39" s="94">
        <v>25827</v>
      </c>
      <c r="D39" s="109">
        <v>2898</v>
      </c>
      <c r="E39" s="94">
        <v>22699</v>
      </c>
      <c r="F39" s="109">
        <v>4587</v>
      </c>
      <c r="G39" s="110">
        <v>3718.7999999999993</v>
      </c>
      <c r="H39" s="97">
        <v>590.79999999999927</v>
      </c>
      <c r="I39" s="112">
        <v>-3128</v>
      </c>
    </row>
    <row r="40" spans="1:12" x14ac:dyDescent="0.25">
      <c r="A40" s="99" t="s">
        <v>40</v>
      </c>
      <c r="B40" s="100">
        <v>50903.199999999997</v>
      </c>
      <c r="C40" s="101">
        <v>59665</v>
      </c>
      <c r="D40" s="102">
        <v>7808</v>
      </c>
      <c r="E40" s="101">
        <v>55609</v>
      </c>
      <c r="F40" s="102">
        <v>14231</v>
      </c>
      <c r="G40" s="103">
        <v>8761.8000000000029</v>
      </c>
      <c r="H40" s="104">
        <v>4705.8000000000029</v>
      </c>
      <c r="I40" s="105">
        <v>-4056</v>
      </c>
    </row>
    <row r="41" spans="1:12" x14ac:dyDescent="0.25">
      <c r="A41" s="92" t="s">
        <v>53</v>
      </c>
      <c r="B41" s="93">
        <v>44311.4</v>
      </c>
      <c r="C41" s="94">
        <v>48135</v>
      </c>
      <c r="D41" s="109">
        <v>3700</v>
      </c>
      <c r="E41" s="94">
        <v>47754</v>
      </c>
      <c r="F41" s="109">
        <v>7562</v>
      </c>
      <c r="G41" s="110">
        <v>3823.5999999999985</v>
      </c>
      <c r="H41" s="111">
        <v>3442.5999999999985</v>
      </c>
      <c r="I41" s="98">
        <v>-381</v>
      </c>
    </row>
    <row r="42" spans="1:12" x14ac:dyDescent="0.25">
      <c r="A42" s="99" t="s">
        <v>54</v>
      </c>
      <c r="B42" s="100">
        <v>10545</v>
      </c>
      <c r="C42" s="101">
        <v>11131</v>
      </c>
      <c r="D42" s="106">
        <v>625</v>
      </c>
      <c r="E42" s="101">
        <v>11581</v>
      </c>
      <c r="F42" s="106">
        <v>1504</v>
      </c>
      <c r="G42" s="113">
        <v>586</v>
      </c>
      <c r="H42" s="107">
        <v>1036</v>
      </c>
      <c r="I42" s="114">
        <v>450</v>
      </c>
    </row>
    <row r="43" spans="1:12" x14ac:dyDescent="0.25">
      <c r="A43" s="92" t="s">
        <v>45</v>
      </c>
      <c r="B43" s="93">
        <v>17863.400000000001</v>
      </c>
      <c r="C43" s="94">
        <v>20123</v>
      </c>
      <c r="D43" s="109">
        <v>1581</v>
      </c>
      <c r="E43" s="94">
        <v>19910</v>
      </c>
      <c r="F43" s="109">
        <v>3249</v>
      </c>
      <c r="G43" s="110">
        <v>2259.5999999999985</v>
      </c>
      <c r="H43" s="111">
        <v>2046.5999999999985</v>
      </c>
      <c r="I43" s="98">
        <v>-213</v>
      </c>
    </row>
    <row r="44" spans="1:12" x14ac:dyDescent="0.25">
      <c r="A44" s="99" t="s">
        <v>42</v>
      </c>
      <c r="B44" s="100">
        <v>58927.6</v>
      </c>
      <c r="C44" s="101">
        <v>62161</v>
      </c>
      <c r="D44" s="102">
        <v>3792</v>
      </c>
      <c r="E44" s="101">
        <v>63779</v>
      </c>
      <c r="F44" s="102">
        <v>9275</v>
      </c>
      <c r="G44" s="103">
        <v>3233.4000000000015</v>
      </c>
      <c r="H44" s="104">
        <v>4851.4000000000015</v>
      </c>
      <c r="I44" s="115">
        <v>1618</v>
      </c>
    </row>
    <row r="45" spans="1:12" x14ac:dyDescent="0.25">
      <c r="A45" s="92" t="s">
        <v>1</v>
      </c>
      <c r="B45" s="93">
        <v>15352.8</v>
      </c>
      <c r="C45" s="94">
        <v>16296</v>
      </c>
      <c r="D45" s="109">
        <v>1218</v>
      </c>
      <c r="E45" s="94">
        <v>16657</v>
      </c>
      <c r="F45" s="109">
        <v>2640</v>
      </c>
      <c r="G45" s="96">
        <v>943.20000000000073</v>
      </c>
      <c r="H45" s="111">
        <v>1304.2000000000007</v>
      </c>
      <c r="I45" s="116">
        <v>361</v>
      </c>
    </row>
    <row r="46" spans="1:12" x14ac:dyDescent="0.25">
      <c r="A46" s="99" t="s">
        <v>46</v>
      </c>
      <c r="B46" s="100">
        <v>3896.6</v>
      </c>
      <c r="C46" s="101">
        <v>4127</v>
      </c>
      <c r="D46" s="106">
        <v>192</v>
      </c>
      <c r="E46" s="101">
        <v>4465</v>
      </c>
      <c r="F46" s="106">
        <v>512</v>
      </c>
      <c r="G46" s="113">
        <v>230.40000000000009</v>
      </c>
      <c r="H46" s="107">
        <v>568.40000000000009</v>
      </c>
      <c r="I46" s="114">
        <v>338</v>
      </c>
    </row>
    <row r="47" spans="1:12" x14ac:dyDescent="0.25">
      <c r="A47" s="92" t="s">
        <v>39</v>
      </c>
      <c r="B47" s="93">
        <v>55518</v>
      </c>
      <c r="C47" s="94">
        <v>59425</v>
      </c>
      <c r="D47" s="109">
        <v>2864</v>
      </c>
      <c r="E47" s="94">
        <v>61748</v>
      </c>
      <c r="F47" s="109">
        <v>8471</v>
      </c>
      <c r="G47" s="110">
        <v>3907</v>
      </c>
      <c r="H47" s="111">
        <v>6230</v>
      </c>
      <c r="I47" s="117">
        <v>2323</v>
      </c>
    </row>
    <row r="48" spans="1:12" x14ac:dyDescent="0.25">
      <c r="A48" s="99" t="s">
        <v>50</v>
      </c>
      <c r="B48" s="100">
        <v>39835.4</v>
      </c>
      <c r="C48" s="101">
        <v>44650</v>
      </c>
      <c r="D48" s="102">
        <v>2481</v>
      </c>
      <c r="E48" s="101">
        <v>47190</v>
      </c>
      <c r="F48" s="102">
        <v>6987</v>
      </c>
      <c r="G48" s="103">
        <v>4814.5999999999985</v>
      </c>
      <c r="H48" s="104">
        <v>7354.5999999999985</v>
      </c>
      <c r="I48" s="115">
        <v>2540</v>
      </c>
    </row>
    <row r="49" spans="1:9" x14ac:dyDescent="0.25">
      <c r="A49" s="92" t="s">
        <v>37</v>
      </c>
      <c r="B49" s="93">
        <v>6492.8</v>
      </c>
      <c r="C49" s="94">
        <v>6839</v>
      </c>
      <c r="D49" s="95">
        <v>256</v>
      </c>
      <c r="E49" s="94">
        <v>7008</v>
      </c>
      <c r="F49" s="95">
        <v>635</v>
      </c>
      <c r="G49" s="96">
        <v>346.19999999999982</v>
      </c>
      <c r="H49" s="97">
        <v>515.19999999999982</v>
      </c>
      <c r="I49" s="116">
        <v>169</v>
      </c>
    </row>
    <row r="50" spans="1:9" x14ac:dyDescent="0.25">
      <c r="A50" s="99" t="s">
        <v>38</v>
      </c>
      <c r="B50" s="100">
        <v>20517</v>
      </c>
      <c r="C50" s="101">
        <v>21331</v>
      </c>
      <c r="D50" s="106">
        <v>479</v>
      </c>
      <c r="E50" s="101">
        <v>23111</v>
      </c>
      <c r="F50" s="102">
        <v>1625</v>
      </c>
      <c r="G50" s="113">
        <v>814</v>
      </c>
      <c r="H50" s="104">
        <v>2594</v>
      </c>
      <c r="I50" s="115">
        <v>1780</v>
      </c>
    </row>
    <row r="51" spans="1:9" x14ac:dyDescent="0.25">
      <c r="A51" s="92" t="s">
        <v>52</v>
      </c>
      <c r="B51" s="93">
        <v>53639</v>
      </c>
      <c r="C51" s="94">
        <v>56753</v>
      </c>
      <c r="D51" s="109">
        <v>2440</v>
      </c>
      <c r="E51" s="94">
        <v>60513</v>
      </c>
      <c r="F51" s="109">
        <v>7514</v>
      </c>
      <c r="G51" s="110">
        <v>3114</v>
      </c>
      <c r="H51" s="111">
        <v>6874</v>
      </c>
      <c r="I51" s="117">
        <v>3760</v>
      </c>
    </row>
    <row r="52" spans="1:9" x14ac:dyDescent="0.25">
      <c r="A52" s="99" t="s">
        <v>51</v>
      </c>
      <c r="B52" s="100">
        <v>16835.8</v>
      </c>
      <c r="C52" s="101">
        <v>18994</v>
      </c>
      <c r="D52" s="106">
        <v>751</v>
      </c>
      <c r="E52" s="101">
        <v>18785</v>
      </c>
      <c r="F52" s="106">
        <v>1729</v>
      </c>
      <c r="G52" s="103">
        <v>2158.2000000000007</v>
      </c>
      <c r="H52" s="104">
        <v>1949.2000000000007</v>
      </c>
      <c r="I52" s="108">
        <v>-209</v>
      </c>
    </row>
    <row r="53" spans="1:9" x14ac:dyDescent="0.25">
      <c r="A53" s="118" t="s">
        <v>0</v>
      </c>
      <c r="B53" s="119">
        <v>645619.6</v>
      </c>
      <c r="C53" s="120">
        <v>746146</v>
      </c>
      <c r="D53" s="121">
        <v>74621</v>
      </c>
      <c r="E53" s="120">
        <v>709035</v>
      </c>
      <c r="F53" s="121">
        <v>137513</v>
      </c>
      <c r="G53" s="122">
        <v>100526.40000000002</v>
      </c>
      <c r="H53" s="123">
        <v>63415.400000000023</v>
      </c>
      <c r="I53" s="124">
        <v>-37111</v>
      </c>
    </row>
    <row r="55" spans="1:9" ht="45" customHeight="1" x14ac:dyDescent="0.25">
      <c r="A55" s="49" t="s">
        <v>133</v>
      </c>
    </row>
    <row r="60" spans="1:9" x14ac:dyDescent="0.25">
      <c r="B60" s="6"/>
      <c r="C60" s="6"/>
      <c r="D60" s="6"/>
    </row>
  </sheetData>
  <mergeCells count="16">
    <mergeCell ref="G3:G4"/>
    <mergeCell ref="H3:H4"/>
    <mergeCell ref="I3:I4"/>
    <mergeCell ref="A30:A31"/>
    <mergeCell ref="B30:B31"/>
    <mergeCell ref="C30:C31"/>
    <mergeCell ref="D30:D31"/>
    <mergeCell ref="E30:E31"/>
    <mergeCell ref="F30:F31"/>
    <mergeCell ref="G30:I30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6"/>
  <sheetViews>
    <sheetView workbookViewId="0">
      <selection activeCell="J26" sqref="J26"/>
    </sheetView>
  </sheetViews>
  <sheetFormatPr defaultRowHeight="15" x14ac:dyDescent="0.25"/>
  <cols>
    <col min="1" max="1" width="33" customWidth="1"/>
  </cols>
  <sheetData>
    <row r="1" spans="1:11" x14ac:dyDescent="0.25">
      <c r="A1" t="s">
        <v>113</v>
      </c>
      <c r="K1" s="125" t="s">
        <v>114</v>
      </c>
    </row>
    <row r="2" spans="1:11" x14ac:dyDescent="0.25">
      <c r="A2" s="126" t="s">
        <v>115</v>
      </c>
      <c r="K2" s="125" t="s">
        <v>116</v>
      </c>
    </row>
    <row r="3" spans="1:11" s="1" customFormat="1" x14ac:dyDescent="0.25">
      <c r="B3" s="1">
        <v>2015</v>
      </c>
      <c r="C3" s="1">
        <v>2016</v>
      </c>
      <c r="D3" s="1">
        <v>2017</v>
      </c>
      <c r="E3" s="1">
        <v>2018</v>
      </c>
      <c r="F3" s="1">
        <v>2019</v>
      </c>
      <c r="G3" s="1">
        <v>2020</v>
      </c>
      <c r="H3" s="1">
        <v>2021</v>
      </c>
    </row>
    <row r="4" spans="1:11" x14ac:dyDescent="0.25">
      <c r="A4" s="127" t="s">
        <v>117</v>
      </c>
      <c r="B4" s="128">
        <v>1663</v>
      </c>
      <c r="C4" s="128">
        <v>1575</v>
      </c>
      <c r="D4" s="128">
        <v>1608</v>
      </c>
      <c r="E4" s="128">
        <v>1603</v>
      </c>
      <c r="F4" s="128">
        <v>1562</v>
      </c>
      <c r="G4" s="128">
        <v>1630</v>
      </c>
      <c r="H4" s="129">
        <v>1649</v>
      </c>
    </row>
    <row r="5" spans="1:11" x14ac:dyDescent="0.25">
      <c r="A5" s="127" t="s">
        <v>118</v>
      </c>
      <c r="B5" s="128">
        <v>1025074</v>
      </c>
      <c r="C5" s="128">
        <v>1015879</v>
      </c>
      <c r="D5" s="128">
        <v>1007706</v>
      </c>
      <c r="E5" s="128">
        <v>998340</v>
      </c>
      <c r="F5" s="128">
        <v>990337</v>
      </c>
      <c r="G5" s="128">
        <v>979653</v>
      </c>
      <c r="H5" s="129">
        <v>964301</v>
      </c>
    </row>
    <row r="6" spans="1:11" x14ac:dyDescent="0.25">
      <c r="A6" s="130" t="s">
        <v>119</v>
      </c>
      <c r="B6" s="131">
        <f t="shared" ref="B6:H6" si="0">B4*100000/B5</f>
        <v>162.23219006627815</v>
      </c>
      <c r="C6" s="131">
        <f t="shared" si="0"/>
        <v>155.0381492284022</v>
      </c>
      <c r="D6" s="131">
        <f t="shared" si="0"/>
        <v>159.57035087614841</v>
      </c>
      <c r="E6" s="131">
        <f t="shared" si="0"/>
        <v>160.56654045715888</v>
      </c>
      <c r="F6" s="131">
        <f t="shared" si="0"/>
        <v>157.72408786100084</v>
      </c>
      <c r="G6" s="131">
        <f t="shared" si="0"/>
        <v>166.38544464213348</v>
      </c>
      <c r="H6" s="132">
        <f t="shared" si="0"/>
        <v>171.00469666628987</v>
      </c>
    </row>
    <row r="8" spans="1:11" x14ac:dyDescent="0.25">
      <c r="A8" s="1"/>
      <c r="B8" s="1">
        <v>2015</v>
      </c>
      <c r="C8" s="1">
        <v>2016</v>
      </c>
      <c r="D8" s="1">
        <v>2017</v>
      </c>
      <c r="E8" s="1">
        <v>2018</v>
      </c>
      <c r="F8" s="1">
        <v>2019</v>
      </c>
      <c r="G8" s="1">
        <v>2020</v>
      </c>
      <c r="H8" s="1">
        <v>2021</v>
      </c>
    </row>
    <row r="9" spans="1:11" x14ac:dyDescent="0.25">
      <c r="A9" s="127" t="s">
        <v>120</v>
      </c>
      <c r="B9" s="128">
        <v>14042</v>
      </c>
      <c r="C9" s="128">
        <v>13495</v>
      </c>
      <c r="D9" s="128">
        <v>14349</v>
      </c>
      <c r="E9" s="128">
        <v>13459</v>
      </c>
      <c r="F9" s="128">
        <v>13408</v>
      </c>
      <c r="G9" s="128">
        <v>14666</v>
      </c>
      <c r="H9" s="129">
        <v>15008</v>
      </c>
    </row>
    <row r="10" spans="1:11" x14ac:dyDescent="0.25">
      <c r="A10" s="127" t="s">
        <v>121</v>
      </c>
      <c r="B10" s="128">
        <v>300762</v>
      </c>
      <c r="C10" s="128">
        <v>303415</v>
      </c>
      <c r="D10" s="128">
        <v>306224</v>
      </c>
      <c r="E10" s="128">
        <v>307719</v>
      </c>
      <c r="F10" s="128">
        <v>310308</v>
      </c>
      <c r="G10" s="128">
        <v>314288</v>
      </c>
      <c r="H10" s="129">
        <v>316711</v>
      </c>
    </row>
    <row r="11" spans="1:11" x14ac:dyDescent="0.25">
      <c r="A11" s="130" t="s">
        <v>122</v>
      </c>
      <c r="B11" s="131">
        <f t="shared" ref="B11:H11" si="1">B9*100000/B10</f>
        <v>4668.807894614346</v>
      </c>
      <c r="C11" s="131">
        <f t="shared" si="1"/>
        <v>4447.7036402287295</v>
      </c>
      <c r="D11" s="131">
        <f t="shared" si="1"/>
        <v>4685.7855687339988</v>
      </c>
      <c r="E11" s="131">
        <f t="shared" si="1"/>
        <v>4373.7955732340215</v>
      </c>
      <c r="F11" s="131">
        <f t="shared" si="1"/>
        <v>4320.8682985936557</v>
      </c>
      <c r="G11" s="131">
        <f t="shared" si="1"/>
        <v>4666.4206078501247</v>
      </c>
      <c r="H11" s="132">
        <f t="shared" si="1"/>
        <v>4738.7050023523025</v>
      </c>
    </row>
    <row r="13" spans="1:11" x14ac:dyDescent="0.25">
      <c r="J13" s="125" t="s">
        <v>114</v>
      </c>
    </row>
    <row r="14" spans="1:11" x14ac:dyDescent="0.25">
      <c r="A14" t="s">
        <v>123</v>
      </c>
      <c r="B14" s="6">
        <f t="shared" ref="B14:H14" si="2">B5+B10</f>
        <v>1325836</v>
      </c>
      <c r="C14" s="6">
        <f t="shared" si="2"/>
        <v>1319294</v>
      </c>
      <c r="D14" s="6">
        <f t="shared" si="2"/>
        <v>1313930</v>
      </c>
      <c r="E14" s="6">
        <f t="shared" si="2"/>
        <v>1306059</v>
      </c>
      <c r="F14" s="6">
        <f t="shared" si="2"/>
        <v>1300645</v>
      </c>
      <c r="G14" s="6">
        <f t="shared" si="2"/>
        <v>1293941</v>
      </c>
      <c r="H14" s="6">
        <f t="shared" si="2"/>
        <v>1281012</v>
      </c>
      <c r="J14" s="125" t="s">
        <v>124</v>
      </c>
    </row>
    <row r="15" spans="1:11" x14ac:dyDescent="0.25">
      <c r="A15" t="s">
        <v>125</v>
      </c>
      <c r="B15" s="6">
        <v>1325836</v>
      </c>
      <c r="C15" s="6">
        <v>1319294</v>
      </c>
      <c r="D15" s="6">
        <v>1313930</v>
      </c>
      <c r="E15" s="6">
        <v>1306059</v>
      </c>
      <c r="F15" s="6">
        <v>1300645</v>
      </c>
      <c r="G15" s="6">
        <v>1293941</v>
      </c>
      <c r="H15" s="6">
        <v>1281012</v>
      </c>
    </row>
    <row r="17" spans="1:10" x14ac:dyDescent="0.25">
      <c r="A17" t="s">
        <v>126</v>
      </c>
      <c r="B17" s="6">
        <f>B4+B9</f>
        <v>15705</v>
      </c>
      <c r="C17" s="6">
        <f t="shared" ref="C17:G17" si="3">C4+C9</f>
        <v>15070</v>
      </c>
      <c r="D17" s="6">
        <f t="shared" si="3"/>
        <v>15957</v>
      </c>
      <c r="E17" s="6">
        <f t="shared" si="3"/>
        <v>15062</v>
      </c>
      <c r="F17" s="6">
        <f t="shared" si="3"/>
        <v>14970</v>
      </c>
      <c r="G17" s="6">
        <f t="shared" si="3"/>
        <v>16296</v>
      </c>
      <c r="H17" s="133">
        <f>H4+H9</f>
        <v>16657</v>
      </c>
    </row>
    <row r="22" spans="1:10" s="1" customFormat="1" x14ac:dyDescent="0.25">
      <c r="A22"/>
      <c r="B22"/>
      <c r="C22"/>
      <c r="D22"/>
      <c r="E22"/>
      <c r="F22"/>
      <c r="G22"/>
      <c r="H22"/>
    </row>
    <row r="26" spans="1:10" x14ac:dyDescent="0.25">
      <c r="J26" s="49" t="s">
        <v>133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L32"/>
  <sheetViews>
    <sheetView zoomScale="85" zoomScaleNormal="85" workbookViewId="0">
      <selection activeCell="T25" sqref="T25"/>
    </sheetView>
  </sheetViews>
  <sheetFormatPr defaultRowHeight="15" x14ac:dyDescent="0.25"/>
  <cols>
    <col min="9" max="11" width="9.85546875" bestFit="1" customWidth="1"/>
  </cols>
  <sheetData>
    <row r="2" spans="2:12" ht="18.75" x14ac:dyDescent="0.3">
      <c r="B2" s="37" t="s">
        <v>127</v>
      </c>
    </row>
    <row r="3" spans="2:12" x14ac:dyDescent="0.25">
      <c r="C3" s="1">
        <v>2018</v>
      </c>
      <c r="D3" s="1">
        <v>2019</v>
      </c>
      <c r="E3" s="1">
        <v>2020</v>
      </c>
      <c r="F3" s="1">
        <v>2021</v>
      </c>
      <c r="I3" s="1"/>
      <c r="J3" s="1"/>
      <c r="K3" s="1"/>
      <c r="L3" s="1"/>
    </row>
    <row r="4" spans="2:12" x14ac:dyDescent="0.25">
      <c r="B4" t="s">
        <v>128</v>
      </c>
      <c r="C4" s="134">
        <v>3591</v>
      </c>
      <c r="D4" s="134">
        <v>3668</v>
      </c>
      <c r="E4" s="134">
        <v>3797</v>
      </c>
      <c r="F4" s="134">
        <v>3825</v>
      </c>
      <c r="I4" s="134"/>
      <c r="J4" s="134"/>
      <c r="K4" s="134"/>
      <c r="L4" s="134"/>
    </row>
    <row r="5" spans="2:12" x14ac:dyDescent="0.25">
      <c r="B5" t="s">
        <v>129</v>
      </c>
      <c r="C5" s="134">
        <v>3254</v>
      </c>
      <c r="D5" s="134">
        <v>3376</v>
      </c>
      <c r="E5" s="134">
        <v>3769</v>
      </c>
      <c r="F5" s="134">
        <v>3731</v>
      </c>
      <c r="I5" s="134"/>
      <c r="J5" s="134"/>
      <c r="K5" s="134"/>
      <c r="L5" s="134"/>
    </row>
    <row r="6" spans="2:12" x14ac:dyDescent="0.25">
      <c r="B6" t="s">
        <v>130</v>
      </c>
      <c r="C6" s="134">
        <v>3546</v>
      </c>
      <c r="D6" s="134">
        <v>3428</v>
      </c>
      <c r="E6" s="134">
        <v>3873</v>
      </c>
      <c r="F6" s="134">
        <v>4023</v>
      </c>
      <c r="I6" s="134"/>
      <c r="J6" s="134"/>
      <c r="K6" s="134"/>
      <c r="L6" s="134"/>
    </row>
    <row r="7" spans="2:12" x14ac:dyDescent="0.25">
      <c r="B7" t="s">
        <v>131</v>
      </c>
      <c r="C7" s="134">
        <v>4671</v>
      </c>
      <c r="D7" s="134">
        <v>4498</v>
      </c>
      <c r="E7" s="134">
        <v>4857</v>
      </c>
      <c r="F7" s="134">
        <v>5078</v>
      </c>
      <c r="I7" s="134"/>
      <c r="J7" s="134"/>
      <c r="K7" s="134"/>
      <c r="L7" s="134"/>
    </row>
    <row r="8" spans="2:12" x14ac:dyDescent="0.25">
      <c r="B8" s="1" t="s">
        <v>1</v>
      </c>
      <c r="C8" s="135">
        <v>15062</v>
      </c>
      <c r="D8" s="135">
        <v>14970</v>
      </c>
      <c r="E8" s="135">
        <v>16296</v>
      </c>
      <c r="F8" s="135">
        <v>16657</v>
      </c>
      <c r="I8" s="134"/>
      <c r="J8" s="134"/>
      <c r="K8" s="134"/>
      <c r="L8" s="134"/>
    </row>
    <row r="10" spans="2:12" x14ac:dyDescent="0.25">
      <c r="C10" s="73" t="s">
        <v>132</v>
      </c>
    </row>
    <row r="32" spans="2:2" x14ac:dyDescent="0.25">
      <c r="B32" s="49" t="s">
        <v>133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N28"/>
  <sheetViews>
    <sheetView topLeftCell="A10" zoomScaleNormal="100" workbookViewId="0">
      <selection activeCell="B28" sqref="B28"/>
    </sheetView>
  </sheetViews>
  <sheetFormatPr defaultRowHeight="15" x14ac:dyDescent="0.25"/>
  <cols>
    <col min="3" max="3" width="26.7109375" customWidth="1"/>
    <col min="9" max="9" width="13.5703125" bestFit="1" customWidth="1"/>
    <col min="10" max="10" width="16.5703125" bestFit="1" customWidth="1"/>
    <col min="11" max="11" width="17.5703125" bestFit="1" customWidth="1"/>
    <col min="12" max="12" width="14.7109375" bestFit="1" customWidth="1"/>
    <col min="13" max="13" width="13" customWidth="1"/>
    <col min="14" max="14" width="14.28515625" customWidth="1"/>
    <col min="15" max="15" width="9.5703125" customWidth="1"/>
  </cols>
  <sheetData>
    <row r="2" spans="2:14" x14ac:dyDescent="0.25">
      <c r="H2" s="2"/>
      <c r="I2" s="154" t="s">
        <v>91</v>
      </c>
      <c r="J2" s="154"/>
      <c r="K2" s="154"/>
      <c r="L2" s="154"/>
      <c r="M2" s="154"/>
      <c r="N2" s="154"/>
    </row>
    <row r="3" spans="2:14" ht="45" x14ac:dyDescent="0.25">
      <c r="C3" s="1" t="s">
        <v>91</v>
      </c>
      <c r="H3" s="2"/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</row>
    <row r="4" spans="2:14" ht="30" x14ac:dyDescent="0.25">
      <c r="D4" t="s">
        <v>9</v>
      </c>
      <c r="E4" t="s">
        <v>10</v>
      </c>
      <c r="H4" s="4"/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2:14" x14ac:dyDescent="0.25">
      <c r="B5" s="162">
        <v>2020</v>
      </c>
      <c r="C5" t="s">
        <v>17</v>
      </c>
      <c r="D5" s="6">
        <v>64606.65217391304</v>
      </c>
      <c r="E5" s="6">
        <v>1019.9891304347826</v>
      </c>
      <c r="H5" s="7" t="s">
        <v>1</v>
      </c>
      <c r="I5" s="8">
        <v>3444.891304347826</v>
      </c>
      <c r="J5" s="8">
        <v>8097.7111111111108</v>
      </c>
      <c r="K5" s="8">
        <v>4978.7802197802193</v>
      </c>
      <c r="L5" s="8">
        <v>5865.630434782609</v>
      </c>
      <c r="M5" s="8">
        <v>14042.380434782608</v>
      </c>
      <c r="N5" s="8">
        <v>21131.544444444444</v>
      </c>
    </row>
    <row r="6" spans="2:14" x14ac:dyDescent="0.25">
      <c r="B6" s="162"/>
      <c r="C6" t="s">
        <v>18</v>
      </c>
      <c r="D6" s="6">
        <v>165920.48913043478</v>
      </c>
      <c r="E6" s="6">
        <v>3444.891304347826</v>
      </c>
      <c r="H6" s="7" t="s">
        <v>0</v>
      </c>
      <c r="I6" s="8">
        <v>165920.48913043478</v>
      </c>
      <c r="J6" s="8">
        <v>258933.88888888888</v>
      </c>
      <c r="K6" s="8">
        <v>238247.7912087912</v>
      </c>
      <c r="L6" s="8">
        <v>226983</v>
      </c>
      <c r="M6" s="8">
        <v>518173.52173913043</v>
      </c>
      <c r="N6" s="8">
        <v>675227.6555555556</v>
      </c>
    </row>
    <row r="7" spans="2:14" x14ac:dyDescent="0.25">
      <c r="B7" s="162">
        <v>2021</v>
      </c>
      <c r="C7" t="s">
        <v>19</v>
      </c>
      <c r="D7" s="6">
        <v>258933.88888888888</v>
      </c>
      <c r="E7" s="6">
        <v>8097.7111111111108</v>
      </c>
    </row>
    <row r="8" spans="2:14" x14ac:dyDescent="0.25">
      <c r="B8" s="162"/>
      <c r="C8" t="s">
        <v>20</v>
      </c>
      <c r="D8" s="6">
        <v>238247.7912087912</v>
      </c>
      <c r="E8" s="6">
        <v>4978.7802197802193</v>
      </c>
    </row>
    <row r="9" spans="2:14" x14ac:dyDescent="0.25">
      <c r="B9" s="162"/>
      <c r="C9" t="s">
        <v>17</v>
      </c>
      <c r="D9" s="6">
        <v>226983</v>
      </c>
      <c r="E9" s="6">
        <v>5865.630434782609</v>
      </c>
    </row>
    <row r="10" spans="2:14" x14ac:dyDescent="0.25">
      <c r="B10" s="162"/>
      <c r="C10" t="s">
        <v>18</v>
      </c>
      <c r="D10" s="6">
        <v>518173.52173913043</v>
      </c>
      <c r="E10" s="6">
        <v>14042.380434782608</v>
      </c>
    </row>
    <row r="11" spans="2:14" x14ac:dyDescent="0.25">
      <c r="B11">
        <v>2022</v>
      </c>
      <c r="C11" t="s">
        <v>19</v>
      </c>
      <c r="D11" s="6">
        <v>675227.6555555556</v>
      </c>
      <c r="E11" s="6">
        <v>21131.544444444444</v>
      </c>
    </row>
    <row r="15" spans="2:14" x14ac:dyDescent="0.25">
      <c r="C15" s="9" t="s">
        <v>21</v>
      </c>
    </row>
    <row r="28" spans="2:2" x14ac:dyDescent="0.25">
      <c r="B28" s="49" t="s">
        <v>88</v>
      </c>
    </row>
  </sheetData>
  <mergeCells count="3">
    <mergeCell ref="I2:N2"/>
    <mergeCell ref="B7:B10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67"/>
  <sheetViews>
    <sheetView topLeftCell="A13" workbookViewId="0">
      <selection activeCell="A4" sqref="A4:A10"/>
    </sheetView>
  </sheetViews>
  <sheetFormatPr defaultRowHeight="15" x14ac:dyDescent="0.25"/>
  <cols>
    <col min="3" max="3" width="22.85546875" customWidth="1"/>
    <col min="9" max="9" width="13.5703125" bestFit="1" customWidth="1"/>
    <col min="10" max="10" width="16.5703125" bestFit="1" customWidth="1"/>
    <col min="11" max="11" width="17.5703125" bestFit="1" customWidth="1"/>
    <col min="12" max="12" width="14.7109375" bestFit="1" customWidth="1"/>
    <col min="13" max="13" width="17.28515625" customWidth="1"/>
    <col min="14" max="14" width="18.140625" customWidth="1"/>
    <col min="15" max="15" width="13.85546875" customWidth="1"/>
  </cols>
  <sheetData>
    <row r="1" spans="3:14" x14ac:dyDescent="0.25">
      <c r="H1" s="4"/>
      <c r="I1" s="154" t="s">
        <v>90</v>
      </c>
      <c r="J1" s="154"/>
      <c r="K1" s="154"/>
      <c r="L1" s="154"/>
      <c r="M1" s="154"/>
      <c r="N1" s="154"/>
    </row>
    <row r="2" spans="3:14" ht="45" x14ac:dyDescent="0.25">
      <c r="H2" s="4"/>
      <c r="I2" s="12" t="s">
        <v>3</v>
      </c>
      <c r="J2" s="12" t="s">
        <v>4</v>
      </c>
      <c r="K2" s="12" t="s">
        <v>5</v>
      </c>
      <c r="L2" s="12" t="s">
        <v>6</v>
      </c>
      <c r="M2" s="12" t="s">
        <v>7</v>
      </c>
      <c r="N2" s="12" t="s">
        <v>8</v>
      </c>
    </row>
    <row r="3" spans="3:14" ht="30" x14ac:dyDescent="0.25">
      <c r="D3" t="s">
        <v>9</v>
      </c>
      <c r="E3" t="s">
        <v>10</v>
      </c>
      <c r="H3" s="4"/>
      <c r="I3" s="52" t="s">
        <v>11</v>
      </c>
      <c r="J3" s="52" t="s">
        <v>12</v>
      </c>
      <c r="K3" s="52" t="s">
        <v>13</v>
      </c>
      <c r="L3" s="52" t="s">
        <v>14</v>
      </c>
      <c r="M3" s="52" t="s">
        <v>15</v>
      </c>
      <c r="N3" s="52" t="s">
        <v>16</v>
      </c>
    </row>
    <row r="4" spans="3:14" x14ac:dyDescent="0.25">
      <c r="C4" t="s">
        <v>17</v>
      </c>
      <c r="D4" s="6">
        <v>807.61956521739125</v>
      </c>
      <c r="E4" s="6">
        <v>12.304347826086957</v>
      </c>
      <c r="H4" s="7" t="s">
        <v>1</v>
      </c>
      <c r="I4" s="8">
        <v>335.81521739130437</v>
      </c>
      <c r="J4" s="8">
        <v>332.47777777777776</v>
      </c>
      <c r="K4" s="8">
        <v>105.38461538461539</v>
      </c>
      <c r="L4" s="8">
        <v>69.532608695652172</v>
      </c>
      <c r="M4" s="8">
        <v>275.11956521739131</v>
      </c>
      <c r="N4" s="8">
        <v>2317.7666666666669</v>
      </c>
    </row>
    <row r="5" spans="3:14" x14ac:dyDescent="0.25">
      <c r="C5" t="s">
        <v>18</v>
      </c>
      <c r="D5" s="6">
        <v>19518.782608695652</v>
      </c>
      <c r="E5" s="6">
        <v>335.81521739130437</v>
      </c>
      <c r="H5" s="7" t="s">
        <v>0</v>
      </c>
      <c r="I5" s="8">
        <v>19518.782608695652</v>
      </c>
      <c r="J5" s="8">
        <v>16308.244444444445</v>
      </c>
      <c r="K5" s="8">
        <v>7443.2197802197807</v>
      </c>
      <c r="L5" s="8">
        <v>4474.608695652174</v>
      </c>
      <c r="M5" s="8">
        <v>15752.141304347826</v>
      </c>
      <c r="N5" s="8">
        <v>92913.755555555559</v>
      </c>
    </row>
    <row r="6" spans="3:14" x14ac:dyDescent="0.25">
      <c r="C6" t="s">
        <v>19</v>
      </c>
      <c r="D6" s="6">
        <v>16308.244444444445</v>
      </c>
      <c r="E6" s="6">
        <v>332.47777777777776</v>
      </c>
    </row>
    <row r="7" spans="3:14" x14ac:dyDescent="0.25">
      <c r="C7" t="s">
        <v>20</v>
      </c>
      <c r="D7" s="6">
        <v>7443.2197802197807</v>
      </c>
      <c r="E7" s="6">
        <v>105.38461538461539</v>
      </c>
    </row>
    <row r="8" spans="3:14" x14ac:dyDescent="0.25">
      <c r="C8" t="s">
        <v>17</v>
      </c>
      <c r="D8" s="6">
        <v>4474.608695652174</v>
      </c>
      <c r="E8" s="6">
        <v>69.532608695652172</v>
      </c>
    </row>
    <row r="9" spans="3:14" x14ac:dyDescent="0.25">
      <c r="C9" t="s">
        <v>18</v>
      </c>
      <c r="D9" s="6">
        <v>15752.141304347826</v>
      </c>
      <c r="E9" s="6">
        <v>275.11956521739131</v>
      </c>
    </row>
    <row r="10" spans="3:14" x14ac:dyDescent="0.25">
      <c r="C10" t="s">
        <v>19</v>
      </c>
      <c r="D10" s="6">
        <v>92913.755555555559</v>
      </c>
      <c r="E10" s="6">
        <v>2317.7666666666669</v>
      </c>
    </row>
    <row r="12" spans="3:14" x14ac:dyDescent="0.25">
      <c r="C12" s="9" t="s">
        <v>23</v>
      </c>
    </row>
    <row r="27" spans="3:3" x14ac:dyDescent="0.25">
      <c r="C27" s="49" t="s">
        <v>88</v>
      </c>
    </row>
    <row r="367" spans="1:1" x14ac:dyDescent="0.25">
      <c r="A367" s="10"/>
    </row>
  </sheetData>
  <mergeCells count="1">
    <mergeCell ref="I1:N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tabSelected="1" workbookViewId="0">
      <selection activeCell="C26" sqref="C26"/>
    </sheetView>
  </sheetViews>
  <sheetFormatPr defaultRowHeight="15" x14ac:dyDescent="0.25"/>
  <cols>
    <col min="2" max="2" width="13.7109375" bestFit="1" customWidth="1"/>
    <col min="3" max="3" width="16.5703125" bestFit="1" customWidth="1"/>
    <col min="4" max="4" width="17.5703125" bestFit="1" customWidth="1"/>
    <col min="5" max="5" width="15" bestFit="1" customWidth="1"/>
    <col min="6" max="9" width="14" customWidth="1"/>
  </cols>
  <sheetData>
    <row r="1" spans="1:11" ht="18.75" x14ac:dyDescent="0.3">
      <c r="B1" s="51" t="s">
        <v>89</v>
      </c>
    </row>
    <row r="4" spans="1:11" x14ac:dyDescent="0.25">
      <c r="A4" s="155" t="s">
        <v>22</v>
      </c>
      <c r="B4" s="156"/>
      <c r="C4" s="156"/>
      <c r="D4" s="156"/>
      <c r="E4" s="156"/>
      <c r="F4" s="156"/>
      <c r="G4" s="156"/>
      <c r="H4" s="11"/>
      <c r="I4" s="11"/>
      <c r="K4" s="9" t="s">
        <v>24</v>
      </c>
    </row>
    <row r="5" spans="1:11" ht="45" x14ac:dyDescent="0.25">
      <c r="A5" s="4"/>
      <c r="B5" s="12" t="s">
        <v>25</v>
      </c>
      <c r="C5" s="12" t="s">
        <v>26</v>
      </c>
      <c r="D5" s="12" t="s">
        <v>27</v>
      </c>
      <c r="E5" s="12" t="s">
        <v>28</v>
      </c>
      <c r="F5" s="12" t="s">
        <v>5</v>
      </c>
      <c r="G5" s="12" t="s">
        <v>29</v>
      </c>
      <c r="H5" s="12" t="s">
        <v>7</v>
      </c>
      <c r="I5" s="12" t="s">
        <v>8</v>
      </c>
    </row>
    <row r="6" spans="1:11" x14ac:dyDescent="0.25">
      <c r="A6" s="7" t="s">
        <v>1</v>
      </c>
      <c r="B6" s="8">
        <v>20.725274725274726</v>
      </c>
      <c r="C6" s="8">
        <v>12.304347826086957</v>
      </c>
      <c r="D6" s="8">
        <v>335.81521739130437</v>
      </c>
      <c r="E6" s="8">
        <v>332.47777777777776</v>
      </c>
      <c r="F6" s="8">
        <v>105.38461538461539</v>
      </c>
      <c r="G6" s="8">
        <v>69.532608695652172</v>
      </c>
      <c r="H6" s="8">
        <v>275.11956521739131</v>
      </c>
      <c r="I6" s="8">
        <v>2317.7666666666669</v>
      </c>
    </row>
    <row r="7" spans="1:11" x14ac:dyDescent="0.25">
      <c r="A7" s="7" t="s">
        <v>0</v>
      </c>
      <c r="B7" s="8">
        <v>1481.3626373626373</v>
      </c>
      <c r="C7" s="8">
        <v>807.61956521739125</v>
      </c>
      <c r="D7" s="8">
        <v>19518.782608695652</v>
      </c>
      <c r="E7" s="8">
        <v>16308.244444444445</v>
      </c>
      <c r="F7" s="8">
        <v>7443.2197802197807</v>
      </c>
      <c r="G7" s="8">
        <v>4474.608695652174</v>
      </c>
      <c r="H7" s="8">
        <v>15752.141304347826</v>
      </c>
      <c r="I7" s="8">
        <v>92913.755555555559</v>
      </c>
    </row>
    <row r="10" spans="1:11" x14ac:dyDescent="0.25">
      <c r="A10" s="155" t="s">
        <v>2</v>
      </c>
      <c r="B10" s="156"/>
      <c r="C10" s="156"/>
      <c r="D10" s="156"/>
      <c r="E10" s="156"/>
      <c r="F10" s="156"/>
      <c r="G10" s="156"/>
      <c r="H10" s="11"/>
      <c r="I10" s="11"/>
    </row>
    <row r="11" spans="1:11" ht="45" x14ac:dyDescent="0.25">
      <c r="A11" s="4"/>
      <c r="B11" s="12" t="s">
        <v>25</v>
      </c>
      <c r="C11" s="12" t="s">
        <v>26</v>
      </c>
      <c r="D11" s="12" t="s">
        <v>27</v>
      </c>
      <c r="E11" s="12" t="s">
        <v>28</v>
      </c>
      <c r="F11" s="12" t="s">
        <v>5</v>
      </c>
      <c r="G11" s="12" t="s">
        <v>29</v>
      </c>
      <c r="H11" s="12" t="s">
        <v>7</v>
      </c>
      <c r="I11" s="12" t="s">
        <v>8</v>
      </c>
    </row>
    <row r="12" spans="1:11" x14ac:dyDescent="0.25">
      <c r="A12" s="7" t="s">
        <v>1</v>
      </c>
      <c r="B12" s="8">
        <v>1064.7802197802198</v>
      </c>
      <c r="C12" s="8">
        <v>1019.9891304347826</v>
      </c>
      <c r="D12" s="8">
        <v>3444.891304347826</v>
      </c>
      <c r="E12" s="8">
        <v>8097.7111111111108</v>
      </c>
      <c r="F12" s="8">
        <v>4978.7802197802193</v>
      </c>
      <c r="G12" s="8">
        <v>5865.630434782609</v>
      </c>
      <c r="H12" s="8">
        <v>14042.380434782608</v>
      </c>
      <c r="I12" s="8">
        <v>21131.544444444444</v>
      </c>
    </row>
    <row r="13" spans="1:11" x14ac:dyDescent="0.25">
      <c r="A13" s="7" t="s">
        <v>0</v>
      </c>
      <c r="B13" s="8">
        <v>53660.9010989011</v>
      </c>
      <c r="C13" s="8">
        <v>64606.65217391304</v>
      </c>
      <c r="D13" s="8">
        <v>165920.48913043478</v>
      </c>
      <c r="E13" s="8">
        <v>258933.88888888888</v>
      </c>
      <c r="F13" s="8">
        <v>238247.7912087912</v>
      </c>
      <c r="G13" s="8">
        <v>226983</v>
      </c>
      <c r="H13" s="8">
        <v>518173.52173913043</v>
      </c>
      <c r="I13" s="8">
        <v>675227.6555555556</v>
      </c>
    </row>
    <row r="16" spans="1:11" x14ac:dyDescent="0.25">
      <c r="A16" s="4"/>
      <c r="B16" s="155" t="s">
        <v>30</v>
      </c>
      <c r="C16" s="156"/>
      <c r="D16" s="156"/>
      <c r="E16" s="156"/>
      <c r="F16" s="156"/>
      <c r="G16" s="156"/>
      <c r="H16" s="11"/>
      <c r="I16" s="11"/>
      <c r="K16" s="49" t="s">
        <v>88</v>
      </c>
    </row>
    <row r="17" spans="1:9" ht="45" x14ac:dyDescent="0.25">
      <c r="A17" s="4"/>
      <c r="B17" s="12" t="s">
        <v>25</v>
      </c>
      <c r="C17" s="12" t="s">
        <v>26</v>
      </c>
      <c r="D17" s="12" t="s">
        <v>27</v>
      </c>
      <c r="E17" s="12" t="s">
        <v>28</v>
      </c>
      <c r="F17" s="12" t="s">
        <v>5</v>
      </c>
      <c r="G17" s="12" t="s">
        <v>29</v>
      </c>
      <c r="H17" s="12" t="s">
        <v>7</v>
      </c>
      <c r="I17" s="12" t="s">
        <v>8</v>
      </c>
    </row>
    <row r="18" spans="1:9" ht="30" x14ac:dyDescent="0.25">
      <c r="A18" s="4"/>
      <c r="B18" s="12"/>
      <c r="C18" s="12"/>
      <c r="D18" s="5" t="s">
        <v>11</v>
      </c>
      <c r="E18" s="5" t="s">
        <v>12</v>
      </c>
      <c r="F18" s="5" t="s">
        <v>13</v>
      </c>
      <c r="G18" s="5" t="s">
        <v>14</v>
      </c>
      <c r="H18" s="5" t="s">
        <v>15</v>
      </c>
      <c r="I18" s="5" t="s">
        <v>16</v>
      </c>
    </row>
    <row r="19" spans="1:9" x14ac:dyDescent="0.25">
      <c r="A19" s="7" t="s">
        <v>1</v>
      </c>
      <c r="B19" s="13">
        <f>B6/B12</f>
        <v>1.9464368646472986E-2</v>
      </c>
      <c r="C19" s="13">
        <f t="shared" ref="C19:G20" si="0">C6/C12</f>
        <v>1.2063214654887628E-2</v>
      </c>
      <c r="D19" s="13">
        <f t="shared" si="0"/>
        <v>9.7482093837755981E-2</v>
      </c>
      <c r="E19" s="13">
        <f t="shared" si="0"/>
        <v>4.1058241423502388E-2</v>
      </c>
      <c r="F19" s="13">
        <f>F6/F12</f>
        <v>2.1166753849855103E-2</v>
      </c>
      <c r="G19" s="13">
        <f>G6/G12</f>
        <v>1.18542430295865E-2</v>
      </c>
      <c r="H19" s="13">
        <f>H6/H12</f>
        <v>1.9592088855243328E-2</v>
      </c>
      <c r="I19" s="13">
        <f>I6/I12</f>
        <v>0.1096827859771516</v>
      </c>
    </row>
    <row r="20" spans="1:9" x14ac:dyDescent="0.25">
      <c r="A20" s="7" t="s">
        <v>0</v>
      </c>
      <c r="B20" s="13">
        <f>B7/B13</f>
        <v>2.7605996303199865E-2</v>
      </c>
      <c r="C20" s="13">
        <f t="shared" si="0"/>
        <v>1.2500563611365905E-2</v>
      </c>
      <c r="D20" s="13">
        <f t="shared" si="0"/>
        <v>0.11763937480531042</v>
      </c>
      <c r="E20" s="13">
        <f t="shared" si="0"/>
        <v>6.2982271321937608E-2</v>
      </c>
      <c r="F20" s="13">
        <f t="shared" si="0"/>
        <v>3.1241505923120309E-2</v>
      </c>
      <c r="G20" s="13">
        <f t="shared" si="0"/>
        <v>1.9713408914553837E-2</v>
      </c>
      <c r="H20" s="13">
        <f>H7/H13</f>
        <v>3.0399355898154311E-2</v>
      </c>
      <c r="I20" s="13">
        <f>I7/I13</f>
        <v>0.13760359901003924</v>
      </c>
    </row>
  </sheetData>
  <mergeCells count="3">
    <mergeCell ref="A4:G4"/>
    <mergeCell ref="A10:G10"/>
    <mergeCell ref="B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0"/>
  <sheetViews>
    <sheetView topLeftCell="A49" zoomScale="115" zoomScaleNormal="115" workbookViewId="0">
      <selection activeCell="E73" sqref="E73"/>
    </sheetView>
  </sheetViews>
  <sheetFormatPr defaultRowHeight="15" x14ac:dyDescent="0.25"/>
  <cols>
    <col min="1" max="1" width="14.85546875" customWidth="1"/>
    <col min="2" max="2" width="17.85546875" customWidth="1"/>
    <col min="3" max="3" width="13.5703125" customWidth="1"/>
    <col min="4" max="4" width="12.42578125" bestFit="1" customWidth="1"/>
    <col min="5" max="5" width="17.28515625" customWidth="1"/>
    <col min="6" max="6" width="14" customWidth="1"/>
    <col min="7" max="7" width="20.140625" style="15" customWidth="1"/>
    <col min="8" max="8" width="10" customWidth="1"/>
    <col min="9" max="9" width="12.5703125" customWidth="1"/>
    <col min="10" max="10" width="16.140625" customWidth="1"/>
    <col min="11" max="11" width="10.5703125" customWidth="1"/>
    <col min="12" max="12" width="11.85546875" bestFit="1" customWidth="1"/>
    <col min="13" max="13" width="9.28515625" bestFit="1" customWidth="1"/>
  </cols>
  <sheetData>
    <row r="1" spans="1:13" x14ac:dyDescent="0.25">
      <c r="A1" s="14" t="s">
        <v>31</v>
      </c>
    </row>
    <row r="2" spans="1:13" x14ac:dyDescent="0.25">
      <c r="A2" s="16" t="s">
        <v>32</v>
      </c>
      <c r="B2" s="14"/>
    </row>
    <row r="3" spans="1:13" x14ac:dyDescent="0.25">
      <c r="C3" s="17"/>
      <c r="D3" s="17"/>
      <c r="E3" s="17"/>
    </row>
    <row r="4" spans="1:13" s="20" customFormat="1" ht="57" thickBot="1" x14ac:dyDescent="0.3">
      <c r="A4" s="18" t="s">
        <v>33</v>
      </c>
      <c r="B4" s="19" t="s">
        <v>34</v>
      </c>
      <c r="C4" s="19" t="s">
        <v>35</v>
      </c>
      <c r="D4" s="19" t="s">
        <v>36</v>
      </c>
      <c r="F4"/>
      <c r="G4"/>
      <c r="H4"/>
      <c r="I4"/>
      <c r="J4"/>
      <c r="K4"/>
      <c r="L4"/>
      <c r="M4"/>
    </row>
    <row r="5" spans="1:13" s="20" customFormat="1" x14ac:dyDescent="0.25">
      <c r="A5" s="21" t="s">
        <v>1</v>
      </c>
      <c r="B5" s="22">
        <v>2948161</v>
      </c>
      <c r="C5" s="22">
        <v>3148883</v>
      </c>
      <c r="D5" s="23">
        <v>93.6</v>
      </c>
      <c r="E5" s="24"/>
      <c r="F5"/>
      <c r="G5"/>
      <c r="H5"/>
      <c r="I5"/>
      <c r="J5"/>
      <c r="K5"/>
      <c r="L5"/>
      <c r="M5"/>
    </row>
    <row r="6" spans="1:13" s="20" customFormat="1" x14ac:dyDescent="0.25">
      <c r="A6" s="25" t="s">
        <v>37</v>
      </c>
      <c r="B6" s="26">
        <v>1262131</v>
      </c>
      <c r="C6" s="26">
        <v>1321506</v>
      </c>
      <c r="D6" s="27">
        <v>95.5</v>
      </c>
      <c r="E6" s="24"/>
      <c r="F6"/>
      <c r="G6"/>
      <c r="H6"/>
      <c r="I6"/>
      <c r="J6"/>
      <c r="K6"/>
      <c r="L6"/>
      <c r="M6"/>
    </row>
    <row r="7" spans="1:13" s="20" customFormat="1" x14ac:dyDescent="0.25">
      <c r="A7" s="21" t="s">
        <v>38</v>
      </c>
      <c r="B7" s="22">
        <v>4083979</v>
      </c>
      <c r="C7" s="22">
        <v>4295888</v>
      </c>
      <c r="D7" s="23">
        <v>95.1</v>
      </c>
      <c r="E7" s="24"/>
      <c r="F7"/>
      <c r="G7"/>
      <c r="H7"/>
      <c r="I7"/>
      <c r="J7"/>
      <c r="K7"/>
      <c r="L7"/>
      <c r="M7"/>
    </row>
    <row r="8" spans="1:13" s="20" customFormat="1" x14ac:dyDescent="0.25">
      <c r="A8" s="25" t="s">
        <v>39</v>
      </c>
      <c r="B8" s="26">
        <v>12470710</v>
      </c>
      <c r="C8" s="26">
        <v>13208047</v>
      </c>
      <c r="D8" s="27">
        <v>94.4</v>
      </c>
      <c r="E8" s="24"/>
      <c r="F8"/>
      <c r="G8"/>
      <c r="H8"/>
      <c r="I8"/>
      <c r="J8"/>
      <c r="K8"/>
      <c r="L8"/>
      <c r="M8"/>
    </row>
    <row r="9" spans="1:13" s="20" customFormat="1" x14ac:dyDescent="0.25">
      <c r="A9" s="21" t="s">
        <v>40</v>
      </c>
      <c r="B9" s="22">
        <v>10285103</v>
      </c>
      <c r="C9" s="22">
        <v>10452823</v>
      </c>
      <c r="D9" s="23">
        <v>98.4</v>
      </c>
      <c r="E9" s="24"/>
      <c r="F9"/>
      <c r="G9"/>
      <c r="H9"/>
      <c r="I9"/>
      <c r="J9"/>
      <c r="K9"/>
      <c r="L9"/>
      <c r="M9"/>
    </row>
    <row r="10" spans="1:13" s="20" customFormat="1" x14ac:dyDescent="0.25">
      <c r="A10" s="25" t="s">
        <v>41</v>
      </c>
      <c r="B10" s="26">
        <v>2683288</v>
      </c>
      <c r="C10" s="26">
        <v>2848700</v>
      </c>
      <c r="D10" s="27">
        <v>94.2</v>
      </c>
      <c r="E10" s="24"/>
      <c r="F10"/>
      <c r="G10"/>
      <c r="H10"/>
      <c r="I10"/>
      <c r="J10"/>
      <c r="K10"/>
      <c r="L10"/>
      <c r="M10"/>
    </row>
    <row r="11" spans="1:13" s="20" customFormat="1" x14ac:dyDescent="0.25">
      <c r="A11" s="21" t="s">
        <v>42</v>
      </c>
      <c r="B11" s="22">
        <v>13383006</v>
      </c>
      <c r="C11" s="22">
        <v>14577515</v>
      </c>
      <c r="D11" s="23">
        <v>91.8</v>
      </c>
      <c r="E11" s="24"/>
      <c r="F11"/>
      <c r="G11"/>
      <c r="H11"/>
      <c r="I11"/>
      <c r="J11"/>
      <c r="K11"/>
      <c r="L11"/>
      <c r="M11"/>
    </row>
    <row r="12" spans="1:13" s="20" customFormat="1" x14ac:dyDescent="0.25">
      <c r="A12" s="25" t="s">
        <v>43</v>
      </c>
      <c r="B12" s="26">
        <v>3471629</v>
      </c>
      <c r="C12" s="26">
        <v>3531324</v>
      </c>
      <c r="D12" s="27">
        <v>98.3</v>
      </c>
      <c r="E12" s="24"/>
      <c r="F12"/>
      <c r="G12"/>
      <c r="H12"/>
      <c r="I12"/>
      <c r="J12"/>
      <c r="K12"/>
      <c r="L12"/>
      <c r="M12"/>
    </row>
    <row r="13" spans="1:13" s="20" customFormat="1" x14ac:dyDescent="0.25">
      <c r="A13" s="21" t="s">
        <v>44</v>
      </c>
      <c r="B13" s="22">
        <v>23707628</v>
      </c>
      <c r="C13" s="22">
        <v>24449505</v>
      </c>
      <c r="D13" s="23">
        <v>97</v>
      </c>
      <c r="E13" s="24"/>
      <c r="F13"/>
      <c r="G13"/>
      <c r="H13"/>
      <c r="I13"/>
      <c r="J13"/>
      <c r="K13"/>
      <c r="L13"/>
      <c r="M13"/>
    </row>
    <row r="14" spans="1:13" s="20" customFormat="1" x14ac:dyDescent="0.25">
      <c r="A14" s="25" t="s">
        <v>45</v>
      </c>
      <c r="B14" s="26">
        <v>3345386</v>
      </c>
      <c r="C14" s="26">
        <v>3558061</v>
      </c>
      <c r="D14" s="27">
        <v>94</v>
      </c>
      <c r="E14" s="24"/>
      <c r="F14"/>
      <c r="G14"/>
      <c r="H14"/>
      <c r="I14"/>
      <c r="J14"/>
      <c r="K14"/>
      <c r="L14"/>
      <c r="M14"/>
    </row>
    <row r="15" spans="1:13" s="20" customFormat="1" x14ac:dyDescent="0.25">
      <c r="A15" s="21" t="s">
        <v>46</v>
      </c>
      <c r="B15" s="22">
        <v>702188</v>
      </c>
      <c r="C15" s="22">
        <v>720570</v>
      </c>
      <c r="D15" s="28">
        <v>97.4</v>
      </c>
      <c r="E15" s="24"/>
      <c r="F15"/>
      <c r="G15"/>
      <c r="H15"/>
      <c r="I15"/>
      <c r="J15"/>
      <c r="K15"/>
      <c r="L15"/>
      <c r="M15"/>
    </row>
    <row r="16" spans="1:13" s="20" customFormat="1" x14ac:dyDescent="0.25">
      <c r="A16" s="25" t="s">
        <v>47</v>
      </c>
      <c r="B16" s="26">
        <v>1103145</v>
      </c>
      <c r="C16" s="26">
        <v>1177791</v>
      </c>
      <c r="D16" s="27">
        <v>93.7</v>
      </c>
      <c r="E16" s="24"/>
      <c r="F16"/>
      <c r="G16"/>
      <c r="H16"/>
      <c r="I16"/>
      <c r="J16"/>
      <c r="K16"/>
      <c r="L16"/>
      <c r="M16"/>
    </row>
    <row r="17" spans="1:13" s="20" customFormat="1" x14ac:dyDescent="0.25">
      <c r="A17" s="21" t="s">
        <v>48</v>
      </c>
      <c r="B17" s="22">
        <v>1231223</v>
      </c>
      <c r="C17" s="22">
        <v>1211590</v>
      </c>
      <c r="D17" s="23">
        <v>101.6</v>
      </c>
      <c r="E17" s="24"/>
      <c r="F17"/>
      <c r="G17"/>
      <c r="H17"/>
      <c r="I17"/>
      <c r="J17"/>
      <c r="K17"/>
      <c r="L17"/>
      <c r="M17"/>
    </row>
    <row r="18" spans="1:13" s="20" customFormat="1" x14ac:dyDescent="0.25">
      <c r="A18" s="25" t="s">
        <v>49</v>
      </c>
      <c r="B18" s="26">
        <v>9865097</v>
      </c>
      <c r="C18" s="26">
        <v>10127893</v>
      </c>
      <c r="D18" s="27">
        <v>97.4</v>
      </c>
      <c r="E18" s="24"/>
      <c r="F18"/>
      <c r="G18"/>
      <c r="H18"/>
      <c r="I18"/>
      <c r="J18"/>
      <c r="K18"/>
      <c r="L18"/>
      <c r="M18"/>
    </row>
    <row r="19" spans="1:13" s="20" customFormat="1" x14ac:dyDescent="0.25">
      <c r="A19" s="21" t="s">
        <v>50</v>
      </c>
      <c r="B19" s="22">
        <v>9333394</v>
      </c>
      <c r="C19" s="22">
        <v>9679302</v>
      </c>
      <c r="D19" s="23">
        <v>96.4</v>
      </c>
      <c r="E19" s="24"/>
      <c r="F19"/>
      <c r="G19"/>
      <c r="H19"/>
      <c r="I19"/>
      <c r="J19"/>
      <c r="K19"/>
      <c r="L19"/>
      <c r="M19"/>
    </row>
    <row r="20" spans="1:13" s="20" customFormat="1" x14ac:dyDescent="0.25">
      <c r="A20" s="25" t="s">
        <v>51</v>
      </c>
      <c r="B20" s="26">
        <v>3751931</v>
      </c>
      <c r="C20" s="26">
        <v>3882505</v>
      </c>
      <c r="D20" s="27">
        <v>96.6</v>
      </c>
      <c r="E20" s="24"/>
      <c r="F20"/>
      <c r="G20"/>
      <c r="H20"/>
      <c r="I20"/>
      <c r="J20"/>
      <c r="K20"/>
      <c r="L20"/>
      <c r="M20"/>
    </row>
    <row r="21" spans="1:13" s="20" customFormat="1" x14ac:dyDescent="0.25">
      <c r="A21" s="21" t="s">
        <v>52</v>
      </c>
      <c r="B21" s="22">
        <v>10337557</v>
      </c>
      <c r="C21" s="22">
        <v>10892430</v>
      </c>
      <c r="D21" s="23">
        <v>94.9</v>
      </c>
      <c r="E21" s="24"/>
      <c r="F21"/>
      <c r="G21"/>
      <c r="H21"/>
      <c r="I21"/>
      <c r="J21"/>
      <c r="K21"/>
      <c r="L21"/>
      <c r="M21"/>
    </row>
    <row r="22" spans="1:13" s="20" customFormat="1" x14ac:dyDescent="0.25">
      <c r="A22" s="25" t="s">
        <v>53</v>
      </c>
      <c r="B22" s="26">
        <v>8702865</v>
      </c>
      <c r="C22" s="26">
        <v>8954683</v>
      </c>
      <c r="D22" s="27">
        <v>97.2</v>
      </c>
      <c r="E22" s="24"/>
      <c r="F22"/>
      <c r="G22"/>
      <c r="H22"/>
      <c r="I22"/>
      <c r="J22"/>
      <c r="K22"/>
      <c r="L22"/>
      <c r="M22"/>
    </row>
    <row r="23" spans="1:13" s="20" customFormat="1" ht="11.25" x14ac:dyDescent="0.2">
      <c r="A23" s="21" t="s">
        <v>54</v>
      </c>
      <c r="B23" s="22">
        <v>2022064</v>
      </c>
      <c r="C23" s="22">
        <v>2090589</v>
      </c>
      <c r="D23" s="23">
        <v>96.7</v>
      </c>
      <c r="E23" s="24"/>
      <c r="F23" s="29"/>
    </row>
    <row r="24" spans="1:13" s="20" customFormat="1" ht="11.25" x14ac:dyDescent="0.2">
      <c r="A24" s="25" t="s">
        <v>55</v>
      </c>
      <c r="B24" s="26">
        <v>275193</v>
      </c>
      <c r="C24" s="26">
        <v>281480</v>
      </c>
      <c r="D24" s="27">
        <v>97.8</v>
      </c>
      <c r="E24" s="24"/>
      <c r="F24" s="29"/>
    </row>
    <row r="25" spans="1:13" s="20" customFormat="1" ht="11.25" x14ac:dyDescent="0.2">
      <c r="A25" s="21" t="s">
        <v>56</v>
      </c>
      <c r="B25" s="22">
        <v>10967390</v>
      </c>
      <c r="C25" s="22">
        <v>11518922</v>
      </c>
      <c r="D25" s="23">
        <v>95.2</v>
      </c>
      <c r="E25" s="24"/>
      <c r="F25" s="29"/>
    </row>
    <row r="26" spans="1:13" s="20" customFormat="1" ht="11.25" x14ac:dyDescent="0.2">
      <c r="A26" s="30" t="s">
        <v>57</v>
      </c>
      <c r="B26" s="31">
        <v>135933068</v>
      </c>
      <c r="C26" s="31">
        <v>141930007</v>
      </c>
      <c r="D26" s="32">
        <v>95.8</v>
      </c>
      <c r="E26" s="24"/>
      <c r="F26" s="33"/>
    </row>
    <row r="29" spans="1:13" ht="18.75" x14ac:dyDescent="0.3">
      <c r="A29" s="34" t="s">
        <v>58</v>
      </c>
    </row>
    <row r="30" spans="1:13" ht="18.75" x14ac:dyDescent="0.3">
      <c r="A30" s="35" t="s">
        <v>59</v>
      </c>
      <c r="B30" s="36"/>
      <c r="C30" s="36"/>
      <c r="D30" s="36"/>
      <c r="E30" s="36"/>
      <c r="F30" s="37"/>
      <c r="G30" s="37"/>
      <c r="H30" s="37"/>
      <c r="I30" s="37"/>
    </row>
    <row r="31" spans="1:13" ht="18.75" x14ac:dyDescent="0.3">
      <c r="H31" s="37"/>
    </row>
    <row r="32" spans="1:13" x14ac:dyDescent="0.25">
      <c r="A32" s="157" t="s">
        <v>60</v>
      </c>
      <c r="B32" s="159" t="s">
        <v>61</v>
      </c>
      <c r="C32" s="160"/>
      <c r="D32" s="160"/>
      <c r="E32" s="161"/>
      <c r="F32" s="159" t="s">
        <v>1</v>
      </c>
      <c r="G32" s="160"/>
      <c r="H32" s="160"/>
      <c r="I32" s="161"/>
    </row>
    <row r="33" spans="1:10" ht="27.75" customHeight="1" thickBot="1" x14ac:dyDescent="0.3">
      <c r="A33" s="158"/>
      <c r="B33" s="38" t="s">
        <v>62</v>
      </c>
      <c r="C33" s="19" t="s">
        <v>63</v>
      </c>
      <c r="D33" s="19" t="s">
        <v>64</v>
      </c>
      <c r="E33" s="39" t="s">
        <v>65</v>
      </c>
      <c r="F33" s="38" t="s">
        <v>62</v>
      </c>
      <c r="G33" s="19" t="s">
        <v>63</v>
      </c>
      <c r="H33" s="19" t="s">
        <v>64</v>
      </c>
      <c r="I33" s="39" t="s">
        <v>65</v>
      </c>
      <c r="J33" s="15"/>
    </row>
    <row r="34" spans="1:10" x14ac:dyDescent="0.25">
      <c r="A34" s="30" t="s">
        <v>66</v>
      </c>
      <c r="B34" s="40">
        <v>4388896</v>
      </c>
      <c r="C34" s="26">
        <v>3985486</v>
      </c>
      <c r="D34" s="41">
        <v>4574312</v>
      </c>
      <c r="E34" s="42">
        <f t="shared" ref="E34:E42" si="0">B34/D34*100</f>
        <v>95.946581693596769</v>
      </c>
      <c r="F34" s="40">
        <v>99524</v>
      </c>
      <c r="G34" s="26">
        <v>90703</v>
      </c>
      <c r="H34" s="41">
        <v>116953</v>
      </c>
      <c r="I34" s="42">
        <f>F34/H34*100</f>
        <v>85.097432301864856</v>
      </c>
    </row>
    <row r="35" spans="1:10" x14ac:dyDescent="0.25">
      <c r="A35" s="43" t="s">
        <v>67</v>
      </c>
      <c r="B35" s="44">
        <v>5671817</v>
      </c>
      <c r="C35" s="22">
        <v>5238604</v>
      </c>
      <c r="D35" s="22">
        <v>6018697</v>
      </c>
      <c r="E35" s="45">
        <f t="shared" si="0"/>
        <v>94.236626299679145</v>
      </c>
      <c r="F35" s="44">
        <v>126809</v>
      </c>
      <c r="G35" s="22">
        <v>117898</v>
      </c>
      <c r="H35" s="22">
        <v>137406</v>
      </c>
      <c r="I35" s="45">
        <f t="shared" ref="I35:I42" si="1">F35/H35*100</f>
        <v>92.287818581430216</v>
      </c>
    </row>
    <row r="36" spans="1:10" x14ac:dyDescent="0.25">
      <c r="A36" s="30" t="s">
        <v>68</v>
      </c>
      <c r="B36" s="46">
        <v>6990694</v>
      </c>
      <c r="C36" s="26">
        <v>6300248</v>
      </c>
      <c r="D36" s="26">
        <v>7552718</v>
      </c>
      <c r="E36" s="42">
        <f t="shared" si="0"/>
        <v>92.558652395071547</v>
      </c>
      <c r="F36" s="46">
        <v>157968</v>
      </c>
      <c r="G36" s="26">
        <v>143722</v>
      </c>
      <c r="H36" s="26">
        <v>171793</v>
      </c>
      <c r="I36" s="42">
        <f t="shared" si="1"/>
        <v>91.952524258846395</v>
      </c>
    </row>
    <row r="37" spans="1:10" x14ac:dyDescent="0.25">
      <c r="A37" s="43" t="s">
        <v>69</v>
      </c>
      <c r="B37" s="44">
        <v>8677135</v>
      </c>
      <c r="C37" s="22">
        <v>7400821</v>
      </c>
      <c r="D37" s="22">
        <v>9645613</v>
      </c>
      <c r="E37" s="45">
        <f t="shared" si="0"/>
        <v>89.959393975271453</v>
      </c>
      <c r="F37" s="44">
        <v>184723</v>
      </c>
      <c r="G37" s="22">
        <v>159528</v>
      </c>
      <c r="H37" s="22">
        <v>208686</v>
      </c>
      <c r="I37" s="45">
        <f t="shared" si="1"/>
        <v>88.517198087078199</v>
      </c>
    </row>
    <row r="38" spans="1:10" x14ac:dyDescent="0.25">
      <c r="A38" s="30" t="s">
        <v>70</v>
      </c>
      <c r="B38" s="46">
        <v>7530758</v>
      </c>
      <c r="C38" s="26">
        <v>5837435</v>
      </c>
      <c r="D38" s="26">
        <v>8782667</v>
      </c>
      <c r="E38" s="42">
        <f t="shared" si="0"/>
        <v>85.745685222951067</v>
      </c>
      <c r="F38" s="46">
        <v>158496</v>
      </c>
      <c r="G38" s="26">
        <v>125882</v>
      </c>
      <c r="H38" s="26">
        <v>187162</v>
      </c>
      <c r="I38" s="42">
        <f t="shared" si="1"/>
        <v>84.683856765796477</v>
      </c>
    </row>
    <row r="39" spans="1:10" x14ac:dyDescent="0.25">
      <c r="A39" s="43" t="s">
        <v>71</v>
      </c>
      <c r="B39" s="44">
        <v>5917086</v>
      </c>
      <c r="C39" s="22">
        <v>4200578</v>
      </c>
      <c r="D39" s="22">
        <v>6794108</v>
      </c>
      <c r="E39" s="45">
        <f t="shared" si="0"/>
        <v>87.091432753203208</v>
      </c>
      <c r="F39" s="44">
        <v>124825</v>
      </c>
      <c r="G39" s="22">
        <v>91074</v>
      </c>
      <c r="H39" s="22">
        <v>146965</v>
      </c>
      <c r="I39" s="45">
        <f t="shared" si="1"/>
        <v>84.935188650358924</v>
      </c>
    </row>
    <row r="40" spans="1:10" x14ac:dyDescent="0.25">
      <c r="A40" s="30" t="s">
        <v>72</v>
      </c>
      <c r="B40" s="46">
        <v>5499219</v>
      </c>
      <c r="C40" s="26">
        <v>3884808</v>
      </c>
      <c r="D40" s="26">
        <v>6016071</v>
      </c>
      <c r="E40" s="42">
        <f t="shared" si="0"/>
        <v>91.408811498401533</v>
      </c>
      <c r="F40" s="46">
        <v>114779</v>
      </c>
      <c r="G40" s="26">
        <v>82055</v>
      </c>
      <c r="H40" s="26">
        <v>125230</v>
      </c>
      <c r="I40" s="42">
        <f t="shared" si="1"/>
        <v>91.654555617663505</v>
      </c>
    </row>
    <row r="41" spans="1:10" x14ac:dyDescent="0.25">
      <c r="A41" s="43" t="s">
        <v>73</v>
      </c>
      <c r="B41" s="44">
        <v>3845155</v>
      </c>
      <c r="C41" s="22">
        <v>1993791</v>
      </c>
      <c r="D41" s="22">
        <v>4625759</v>
      </c>
      <c r="E41" s="45">
        <f t="shared" si="0"/>
        <v>83.124845025432577</v>
      </c>
      <c r="F41" s="44">
        <v>79552</v>
      </c>
      <c r="G41" s="22">
        <v>41524</v>
      </c>
      <c r="H41" s="22">
        <v>94727</v>
      </c>
      <c r="I41" s="45">
        <f t="shared" si="1"/>
        <v>83.980280173551364</v>
      </c>
    </row>
    <row r="42" spans="1:10" x14ac:dyDescent="0.25">
      <c r="A42" s="30" t="s">
        <v>74</v>
      </c>
      <c r="B42" s="46">
        <v>1236592</v>
      </c>
      <c r="C42" s="26">
        <v>0</v>
      </c>
      <c r="D42" s="26">
        <v>3656069</v>
      </c>
      <c r="E42" s="42">
        <f t="shared" si="0"/>
        <v>33.822994040867385</v>
      </c>
      <c r="F42" s="46">
        <v>24762</v>
      </c>
      <c r="G42" s="26">
        <v>0</v>
      </c>
      <c r="H42" s="26">
        <v>76431</v>
      </c>
      <c r="I42" s="42">
        <f t="shared" si="1"/>
        <v>32.397849040310867</v>
      </c>
    </row>
    <row r="44" spans="1:10" x14ac:dyDescent="0.25">
      <c r="A44" s="1"/>
      <c r="B44" s="50" t="s">
        <v>0</v>
      </c>
      <c r="C44" s="50" t="s">
        <v>1</v>
      </c>
      <c r="D44" s="1"/>
      <c r="E44" s="1" t="s">
        <v>75</v>
      </c>
      <c r="F44" s="1"/>
      <c r="G44"/>
    </row>
    <row r="45" spans="1:10" x14ac:dyDescent="0.25">
      <c r="A45" t="s">
        <v>76</v>
      </c>
      <c r="B45" s="6">
        <f>SUM(B39:B42)</f>
        <v>16498052</v>
      </c>
      <c r="C45" s="47">
        <f>SUM(F39:F42)</f>
        <v>343918</v>
      </c>
      <c r="E45" t="s">
        <v>77</v>
      </c>
      <c r="F45" s="6">
        <v>95340485</v>
      </c>
      <c r="G45" s="6">
        <f t="shared" ref="G45:G51" si="2">F45/$F$51*100</f>
        <v>67.174297398576186</v>
      </c>
    </row>
    <row r="46" spans="1:10" x14ac:dyDescent="0.25">
      <c r="A46" t="s">
        <v>78</v>
      </c>
      <c r="B46" s="6">
        <f>SUM(B37:B38)</f>
        <v>16207893</v>
      </c>
      <c r="C46" s="47">
        <f>SUM(F37:F38)</f>
        <v>343219</v>
      </c>
      <c r="E46" t="s">
        <v>79</v>
      </c>
      <c r="F46" s="6">
        <v>25446154</v>
      </c>
      <c r="G46" s="6">
        <f t="shared" si="2"/>
        <v>17.928663950534435</v>
      </c>
    </row>
    <row r="47" spans="1:10" x14ac:dyDescent="0.25">
      <c r="A47" t="s">
        <v>80</v>
      </c>
      <c r="B47" s="6">
        <f>SUM(B35:B36)</f>
        <v>12662511</v>
      </c>
      <c r="C47" s="47">
        <f>SUM(F35:F36)</f>
        <v>284777</v>
      </c>
      <c r="E47" t="s">
        <v>81</v>
      </c>
      <c r="F47" s="6">
        <v>11544822</v>
      </c>
      <c r="G47" s="6">
        <f t="shared" si="2"/>
        <v>8.1341657370593943</v>
      </c>
    </row>
    <row r="48" spans="1:10" x14ac:dyDescent="0.25">
      <c r="A48" t="s">
        <v>66</v>
      </c>
      <c r="B48" s="6">
        <f>B34</f>
        <v>4388896</v>
      </c>
      <c r="C48" s="47">
        <f>F34</f>
        <v>99524</v>
      </c>
      <c r="E48" t="s">
        <v>82</v>
      </c>
      <c r="F48" s="6">
        <v>6726089</v>
      </c>
      <c r="G48" s="6">
        <f t="shared" si="2"/>
        <v>4.7390182965326</v>
      </c>
    </row>
    <row r="49" spans="1:7" x14ac:dyDescent="0.25">
      <c r="B49" s="6"/>
      <c r="C49" s="47"/>
      <c r="E49" t="s">
        <v>83</v>
      </c>
      <c r="F49" s="6">
        <v>1849457</v>
      </c>
      <c r="G49" s="6">
        <f t="shared" si="2"/>
        <v>1.3030768046111629</v>
      </c>
    </row>
    <row r="50" spans="1:7" x14ac:dyDescent="0.25">
      <c r="B50" s="6"/>
      <c r="C50" s="47"/>
      <c r="E50" t="s">
        <v>84</v>
      </c>
      <c r="F50" s="6">
        <v>1023000</v>
      </c>
      <c r="G50" s="6">
        <f t="shared" si="2"/>
        <v>0.72077781268622076</v>
      </c>
    </row>
    <row r="51" spans="1:7" x14ac:dyDescent="0.25">
      <c r="F51" s="48">
        <f>SUM(F45:F50)</f>
        <v>141930007</v>
      </c>
      <c r="G51" s="6">
        <f t="shared" si="2"/>
        <v>100</v>
      </c>
    </row>
    <row r="52" spans="1:7" x14ac:dyDescent="0.25">
      <c r="A52" s="9" t="s">
        <v>85</v>
      </c>
    </row>
    <row r="54" spans="1:7" x14ac:dyDescent="0.25">
      <c r="C54" s="9" t="s">
        <v>86</v>
      </c>
    </row>
    <row r="56" spans="1:7" x14ac:dyDescent="0.25">
      <c r="F56" s="9" t="s">
        <v>87</v>
      </c>
    </row>
    <row r="70" spans="1:1" x14ac:dyDescent="0.25">
      <c r="A70" s="49" t="s">
        <v>88</v>
      </c>
    </row>
  </sheetData>
  <mergeCells count="3">
    <mergeCell ref="A32:A33"/>
    <mergeCell ref="B32:E32"/>
    <mergeCell ref="F32:I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16_Decessi_x_reg</vt:lpstr>
      <vt:lpstr>16_Tassi mortalità &lt;65 e 65+</vt:lpstr>
      <vt:lpstr>16_Decessi_Grafici</vt:lpstr>
      <vt:lpstr>16_Tamponi</vt:lpstr>
      <vt:lpstr>16_Casi</vt:lpstr>
      <vt:lpstr>16_P su T</vt:lpstr>
      <vt:lpstr>17_Graf Tab Vaccini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2022-04-15T12:03:36Z</dcterms:modified>
</cp:coreProperties>
</file>