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9.xml" ContentType="application/vnd.openxmlformats-officedocument.drawing+xml"/>
  <Override PartName="/xl/charts/chart2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drawings/drawing23.xml" ContentType="application/vnd.openxmlformats-officedocument.drawing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charts/chart31.xml" ContentType="application/vnd.openxmlformats-officedocument.drawingml.chart+xml"/>
  <Override PartName="/xl/drawings/drawing25.xml" ContentType="application/vnd.openxmlformats-officedocument.drawingml.chartshapes+xml"/>
  <Override PartName="/xl/charts/chart32.xml" ContentType="application/vnd.openxmlformats-officedocument.drawingml.chart+xml"/>
  <Override PartName="/xl/drawings/drawing26.xml" ContentType="application/vnd.openxmlformats-officedocument.drawingml.chartshapes+xml"/>
  <Override PartName="/xl/charts/chart33.xml" ContentType="application/vnd.openxmlformats-officedocument.drawingml.chart+xml"/>
  <Override PartName="/xl/drawings/drawing27.xml" ContentType="application/vnd.openxmlformats-officedocument.drawingml.chartshapes+xml"/>
  <Override PartName="/xl/charts/chart34.xml" ContentType="application/vnd.openxmlformats-officedocument.drawingml.chart+xml"/>
  <Override PartName="/xl/drawings/drawing28.xml" ContentType="application/vnd.openxmlformats-officedocument.drawingml.chartshapes+xml"/>
  <Override PartName="/xl/charts/chart35.xml" ContentType="application/vnd.openxmlformats-officedocument.drawingml.chart+xml"/>
  <Override PartName="/xl/drawings/drawing29.xml" ContentType="application/vnd.openxmlformats-officedocument.drawingml.chartshapes+xml"/>
  <Override PartName="/xl/charts/chart36.xml" ContentType="application/vnd.openxmlformats-officedocument.drawingml.chart+xml"/>
  <Override PartName="/xl/drawings/drawing30.xml" ContentType="application/vnd.openxmlformats-officedocument.drawingml.chartshapes+xml"/>
  <Override PartName="/xl/charts/chart37.xml" ContentType="application/vnd.openxmlformats-officedocument.drawingml.chart+xml"/>
  <Override PartName="/xl/drawings/drawing31.xml" ContentType="application/vnd.openxmlformats-officedocument.drawingml.chartshapes+xml"/>
  <Override PartName="/xl/charts/chart38.xml" ContentType="application/vnd.openxmlformats-officedocument.drawingml.chart+xml"/>
  <Override PartName="/xl/drawings/drawing32.xml" ContentType="application/vnd.openxmlformats-officedocument.drawingml.chartshapes+xml"/>
  <Override PartName="/xl/charts/chart39.xml" ContentType="application/vnd.openxmlformats-officedocument.drawingml.chart+xml"/>
  <Override PartName="/xl/drawings/drawing33.xml" ContentType="application/vnd.openxmlformats-officedocument.drawingml.chartshapes+xml"/>
  <Override PartName="/xl/charts/chart40.xml" ContentType="application/vnd.openxmlformats-officedocument.drawingml.chart+xml"/>
  <Override PartName="/xl/drawings/drawing34.xml" ContentType="application/vnd.openxmlformats-officedocument.drawingml.chartshapes+xml"/>
  <Override PartName="/xl/charts/chart41.xml" ContentType="application/vnd.openxmlformats-officedocument.drawingml.chart+xml"/>
  <Override PartName="/xl/drawings/drawing35.xml" ContentType="application/vnd.openxmlformats-officedocument.drawingml.chartshapes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charts/chart43.xml" ContentType="application/vnd.openxmlformats-officedocument.drawingml.chart+xml"/>
  <Override PartName="/xl/drawings/drawing37.xml" ContentType="application/vnd.openxmlformats-officedocument.drawingml.chartshapes+xml"/>
  <Override PartName="/xl/charts/chart44.xml" ContentType="application/vnd.openxmlformats-officedocument.drawingml.chart+xml"/>
  <Override PartName="/xl/drawings/drawing38.xml" ContentType="application/vnd.openxmlformats-officedocument.drawingml.chartshapes+xml"/>
  <Override PartName="/xl/charts/chart45.xml" ContentType="application/vnd.openxmlformats-officedocument.drawingml.chart+xml"/>
  <Override PartName="/xl/drawings/drawing39.xml" ContentType="application/vnd.openxmlformats-officedocument.drawingml.chartshapes+xml"/>
  <Override PartName="/xl/charts/chart46.xml" ContentType="application/vnd.openxmlformats-officedocument.drawingml.chart+xml"/>
  <Override PartName="/xl/drawings/drawing40.xml" ContentType="application/vnd.openxmlformats-officedocument.drawingml.chartshapes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3.xml" ContentType="application/vnd.openxmlformats-officedocument.drawing+xml"/>
  <Override PartName="/xl/charts/chart49.xml" ContentType="application/vnd.openxmlformats-officedocument.drawingml.chart+xml"/>
  <Override PartName="/xl/drawings/drawing44.xml" ContentType="application/vnd.openxmlformats-officedocument.drawing+xml"/>
  <Override PartName="/xl/charts/chart50.xml" ContentType="application/vnd.openxmlformats-officedocument.drawingml.chart+xml"/>
  <Override PartName="/xl/drawings/drawing45.xml" ContentType="application/vnd.openxmlformats-officedocument.drawing+xml"/>
  <Override PartName="/xl/charts/chart51.xml" ContentType="application/vnd.openxmlformats-officedocument.drawingml.chart+xml"/>
  <Override PartName="/xl/drawings/drawing46.xml" ContentType="application/vnd.openxmlformats-officedocument.drawing+xml"/>
  <Override PartName="/xl/charts/chart52.xml" ContentType="application/vnd.openxmlformats-officedocument.drawingml.chart+xml"/>
  <Override PartName="/xl/drawings/drawing47.xml" ContentType="application/vnd.openxmlformats-officedocument.drawing+xml"/>
  <Override PartName="/xl/charts/chart53.xml" ContentType="application/vnd.openxmlformats-officedocument.drawingml.chart+xml"/>
  <Override PartName="/xl/drawings/drawing48.xml" ContentType="application/vnd.openxmlformats-officedocument.drawing+xml"/>
  <Override PartName="/xl/charts/chart54.xml" ContentType="application/vnd.openxmlformats-officedocument.drawingml.chart+xml"/>
  <Override PartName="/xl/drawings/drawing49.xml" ContentType="application/vnd.openxmlformats-officedocument.drawing+xml"/>
  <Override PartName="/xl/charts/chart55.xml" ContentType="application/vnd.openxmlformats-officedocument.drawingml.chart+xml"/>
  <Override PartName="/xl/drawings/drawing50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51.xml" ContentType="application/vnd.openxmlformats-officedocument.drawing+xml"/>
  <Override PartName="/xl/charts/chart58.xml" ContentType="application/vnd.openxmlformats-officedocument.drawingml.chart+xml"/>
  <Override PartName="/xl/drawings/drawing52.xml" ContentType="application/vnd.openxmlformats-officedocument.drawing+xml"/>
  <Override PartName="/xl/charts/chart5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66"/>
  </bookViews>
  <sheets>
    <sheet name="Indice" sheetId="27" r:id="rId1"/>
    <sheet name="Tab 1.1 Graf 1.1" sheetId="22" r:id="rId2"/>
    <sheet name="Tab 1.2" sheetId="23" r:id="rId3"/>
    <sheet name="Graf 1.2 1.3" sheetId="24" r:id="rId4"/>
    <sheet name="Tab 1.3" sheetId="25" r:id="rId5"/>
    <sheet name="Graf 1.4 1.5" sheetId="26" r:id="rId6"/>
    <sheet name="Tab 2.1-2.2, 2.7-2.8" sheetId="2" r:id="rId7"/>
    <sheet name="Graf 2.1" sheetId="3" r:id="rId8"/>
    <sheet name="Graf 2.7" sheetId="4" r:id="rId9"/>
    <sheet name="Tab 2.3, Graf 2.2" sheetId="5" r:id="rId10"/>
    <sheet name="Tab. 2.9, Graf 2.8" sheetId="6" r:id="rId11"/>
    <sheet name="Graf 2.3" sheetId="7" r:id="rId12"/>
    <sheet name="Graf 2.9" sheetId="8" r:id="rId13"/>
    <sheet name="Tab 2.4-2.6, Graf 2.4-2.6,3.13" sheetId="9" r:id="rId14"/>
    <sheet name="Graf 2.10-2.12,3.14" sheetId="10" r:id="rId15"/>
    <sheet name="Tab 2.10 Graf 2.13 3.17" sheetId="28" r:id="rId16"/>
    <sheet name="Graf 3.1" sheetId="34" r:id="rId17"/>
    <sheet name="Graf 3.2" sheetId="35" r:id="rId18"/>
    <sheet name="Graf 3.3" sheetId="36" r:id="rId19"/>
    <sheet name="Tab 3.1 3.2" sheetId="33" r:id="rId20"/>
    <sheet name="Graf 3.4" sheetId="11" r:id="rId21"/>
    <sheet name="Graf 3.5" sheetId="12" r:id="rId22"/>
    <sheet name="Graf 3.6" sheetId="13" r:id="rId23"/>
    <sheet name="Tab 3.3" sheetId="14" r:id="rId24"/>
    <sheet name="Graf 3.15" sheetId="15" r:id="rId25"/>
    <sheet name="Graf 3.16" sheetId="16" r:id="rId26"/>
    <sheet name="Graf_3.7 3.8 3.9 3.10 3.11 3.12" sheetId="37" r:id="rId27"/>
    <sheet name="Graf 3.18" sheetId="29" r:id="rId28"/>
    <sheet name="Graf 3.19" sheetId="30" r:id="rId29"/>
    <sheet name="Graf 3.20" sheetId="31" r:id="rId30"/>
    <sheet name="Graf  3.21" sheetId="32" r:id="rId31"/>
    <sheet name="Tab 3.4 Graf 3.22" sheetId="17" r:id="rId32"/>
    <sheet name="Tab 3.5" sheetId="18" r:id="rId33"/>
    <sheet name="Tab 3.6" sheetId="19" r:id="rId34"/>
    <sheet name="Graf 3.23" sheetId="20" r:id="rId35"/>
    <sheet name="Graf 3.24" sheetId="21" r:id="rId36"/>
    <sheet name="Tab 4.1" sheetId="38" r:id="rId37"/>
    <sheet name="Graf 4.1" sheetId="39" r:id="rId38"/>
    <sheet name="Graf 4.2" sheetId="40" r:id="rId39"/>
    <sheet name="Graf 4.3" sheetId="41" r:id="rId40"/>
    <sheet name="Graf 4.4" sheetId="42" r:id="rId4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9" l="1"/>
  <c r="V30" i="42"/>
  <c r="U30" i="42"/>
  <c r="T30" i="42"/>
  <c r="S30" i="42"/>
  <c r="R30" i="42"/>
  <c r="Q30" i="42"/>
  <c r="V29" i="42"/>
  <c r="U29" i="42"/>
  <c r="T29" i="42"/>
  <c r="S29" i="42"/>
  <c r="R29" i="42"/>
  <c r="Q29" i="42"/>
  <c r="V28" i="42"/>
  <c r="U28" i="42"/>
  <c r="T28" i="42"/>
  <c r="S28" i="42"/>
  <c r="R28" i="42"/>
  <c r="Q28" i="42"/>
  <c r="V27" i="42"/>
  <c r="U27" i="42"/>
  <c r="T27" i="42"/>
  <c r="S27" i="42"/>
  <c r="R27" i="42"/>
  <c r="Q27" i="42"/>
  <c r="V26" i="42"/>
  <c r="U26" i="42"/>
  <c r="T26" i="42"/>
  <c r="S26" i="42"/>
  <c r="R26" i="42"/>
  <c r="Q26" i="42"/>
  <c r="V25" i="42"/>
  <c r="U25" i="42"/>
  <c r="T25" i="42"/>
  <c r="S25" i="42"/>
  <c r="R25" i="42"/>
  <c r="Q25" i="42"/>
  <c r="V24" i="42"/>
  <c r="U24" i="42"/>
  <c r="T24" i="42"/>
  <c r="S24" i="42"/>
  <c r="R24" i="42"/>
  <c r="Q24" i="42"/>
  <c r="V23" i="42"/>
  <c r="U23" i="42"/>
  <c r="T23" i="42"/>
  <c r="S23" i="42"/>
  <c r="R23" i="42"/>
  <c r="Q23" i="42"/>
  <c r="V22" i="42"/>
  <c r="U22" i="42"/>
  <c r="T22" i="42"/>
  <c r="S22" i="42"/>
  <c r="R22" i="42"/>
  <c r="Q22" i="42"/>
  <c r="V21" i="42"/>
  <c r="U21" i="42"/>
  <c r="T21" i="42"/>
  <c r="S21" i="42"/>
  <c r="R21" i="42"/>
  <c r="Q21" i="42"/>
  <c r="V20" i="42"/>
  <c r="U20" i="42"/>
  <c r="T20" i="42"/>
  <c r="S20" i="42"/>
  <c r="R20" i="42"/>
  <c r="Q20" i="42"/>
  <c r="V19" i="42"/>
  <c r="U19" i="42"/>
  <c r="T19" i="42"/>
  <c r="S19" i="42"/>
  <c r="R19" i="42"/>
  <c r="Q19" i="42"/>
  <c r="V18" i="42"/>
  <c r="U18" i="42"/>
  <c r="T18" i="42"/>
  <c r="S18" i="42"/>
  <c r="R18" i="42"/>
  <c r="Q18" i="42"/>
  <c r="V17" i="42"/>
  <c r="U17" i="42"/>
  <c r="T17" i="42"/>
  <c r="S17" i="42"/>
  <c r="R17" i="42"/>
  <c r="Q17" i="42"/>
  <c r="V16" i="42"/>
  <c r="U16" i="42"/>
  <c r="T16" i="42"/>
  <c r="S16" i="42"/>
  <c r="R16" i="42"/>
  <c r="Q16" i="42"/>
  <c r="V15" i="42"/>
  <c r="U15" i="42"/>
  <c r="T15" i="42"/>
  <c r="S15" i="42"/>
  <c r="R15" i="42"/>
  <c r="Q15" i="42"/>
  <c r="V14" i="42"/>
  <c r="U14" i="42"/>
  <c r="T14" i="42"/>
  <c r="S14" i="42"/>
  <c r="R14" i="42"/>
  <c r="Q14" i="42"/>
  <c r="V13" i="42"/>
  <c r="U13" i="42"/>
  <c r="T13" i="42"/>
  <c r="S13" i="42"/>
  <c r="R13" i="42"/>
  <c r="Q13" i="42"/>
  <c r="V12" i="42"/>
  <c r="U12" i="42"/>
  <c r="T12" i="42"/>
  <c r="S12" i="42"/>
  <c r="R12" i="42"/>
  <c r="Q12" i="42"/>
  <c r="V11" i="42"/>
  <c r="U11" i="42"/>
  <c r="T11" i="42"/>
  <c r="S11" i="42"/>
  <c r="R11" i="42"/>
  <c r="Q11" i="42"/>
  <c r="V10" i="42"/>
  <c r="U10" i="42"/>
  <c r="T10" i="42"/>
  <c r="S10" i="42"/>
  <c r="R10" i="42"/>
  <c r="Q10" i="42"/>
  <c r="V9" i="42"/>
  <c r="U9" i="42"/>
  <c r="T9" i="42"/>
  <c r="S9" i="42"/>
  <c r="R9" i="42"/>
  <c r="Q9" i="42"/>
  <c r="V8" i="42"/>
  <c r="U8" i="42"/>
  <c r="T8" i="42"/>
  <c r="S8" i="42"/>
  <c r="R8" i="42"/>
  <c r="Q8" i="42"/>
  <c r="V7" i="42"/>
  <c r="U7" i="42"/>
  <c r="T7" i="42"/>
  <c r="S7" i="42"/>
  <c r="R7" i="42"/>
  <c r="Q7" i="42"/>
  <c r="V6" i="42"/>
  <c r="U6" i="42"/>
  <c r="T6" i="42"/>
  <c r="S6" i="42"/>
  <c r="R6" i="42"/>
  <c r="Q6" i="42"/>
  <c r="T29" i="41"/>
  <c r="S29" i="41"/>
  <c r="R29" i="41"/>
  <c r="Q29" i="41"/>
  <c r="P29" i="41"/>
  <c r="T28" i="41"/>
  <c r="S28" i="41"/>
  <c r="R28" i="41"/>
  <c r="Q28" i="41"/>
  <c r="P28" i="41"/>
  <c r="T27" i="41"/>
  <c r="S27" i="41"/>
  <c r="R27" i="41"/>
  <c r="Q27" i="41"/>
  <c r="P27" i="41"/>
  <c r="T26" i="41"/>
  <c r="S26" i="41"/>
  <c r="R26" i="41"/>
  <c r="Q26" i="41"/>
  <c r="P26" i="41"/>
  <c r="T25" i="41"/>
  <c r="S25" i="41"/>
  <c r="R25" i="41"/>
  <c r="Q25" i="41"/>
  <c r="P25" i="41"/>
  <c r="T24" i="41"/>
  <c r="S24" i="41"/>
  <c r="R24" i="41"/>
  <c r="Q24" i="41"/>
  <c r="P24" i="41"/>
  <c r="T23" i="41"/>
  <c r="S23" i="41"/>
  <c r="R23" i="41"/>
  <c r="Q23" i="41"/>
  <c r="P23" i="41"/>
  <c r="T22" i="41"/>
  <c r="S22" i="41"/>
  <c r="R22" i="41"/>
  <c r="Q22" i="41"/>
  <c r="P22" i="41"/>
  <c r="T21" i="41"/>
  <c r="S21" i="41"/>
  <c r="R21" i="41"/>
  <c r="Q21" i="41"/>
  <c r="P21" i="41"/>
  <c r="T20" i="41"/>
  <c r="S20" i="41"/>
  <c r="R20" i="41"/>
  <c r="Q20" i="41"/>
  <c r="P20" i="41"/>
  <c r="T19" i="41"/>
  <c r="S19" i="41"/>
  <c r="R19" i="41"/>
  <c r="Q19" i="41"/>
  <c r="P19" i="41"/>
  <c r="T18" i="41"/>
  <c r="S18" i="41"/>
  <c r="R18" i="41"/>
  <c r="Q18" i="41"/>
  <c r="P18" i="41"/>
  <c r="T17" i="41"/>
  <c r="S17" i="41"/>
  <c r="R17" i="41"/>
  <c r="Q17" i="41"/>
  <c r="P17" i="41"/>
  <c r="T16" i="41"/>
  <c r="S16" i="41"/>
  <c r="R16" i="41"/>
  <c r="Q16" i="41"/>
  <c r="P16" i="41"/>
  <c r="T15" i="41"/>
  <c r="S15" i="41"/>
  <c r="R15" i="41"/>
  <c r="Q15" i="41"/>
  <c r="P15" i="41"/>
  <c r="T14" i="41"/>
  <c r="S14" i="41"/>
  <c r="R14" i="41"/>
  <c r="Q14" i="41"/>
  <c r="P14" i="41"/>
  <c r="T13" i="41"/>
  <c r="S13" i="41"/>
  <c r="R13" i="41"/>
  <c r="Q13" i="41"/>
  <c r="P13" i="41"/>
  <c r="T12" i="41"/>
  <c r="S12" i="41"/>
  <c r="R12" i="41"/>
  <c r="Q12" i="41"/>
  <c r="P12" i="41"/>
  <c r="T11" i="41"/>
  <c r="S11" i="41"/>
  <c r="R11" i="41"/>
  <c r="Q11" i="41"/>
  <c r="P11" i="41"/>
  <c r="T10" i="41"/>
  <c r="S10" i="41"/>
  <c r="R10" i="41"/>
  <c r="Q10" i="41"/>
  <c r="P10" i="41"/>
  <c r="T9" i="41"/>
  <c r="S9" i="41"/>
  <c r="R9" i="41"/>
  <c r="Q9" i="41"/>
  <c r="P9" i="41"/>
  <c r="T8" i="41"/>
  <c r="S8" i="41"/>
  <c r="R8" i="41"/>
  <c r="Q8" i="41"/>
  <c r="P8" i="41"/>
  <c r="T7" i="41"/>
  <c r="S7" i="41"/>
  <c r="R7" i="41"/>
  <c r="Q7" i="41"/>
  <c r="P7" i="41"/>
  <c r="T6" i="41"/>
  <c r="S6" i="41"/>
  <c r="R6" i="41"/>
  <c r="Q6" i="41"/>
  <c r="P6" i="41"/>
  <c r="T5" i="41"/>
  <c r="S5" i="41"/>
  <c r="R5" i="41"/>
  <c r="Q5" i="41"/>
  <c r="P5" i="41"/>
  <c r="J30" i="39"/>
  <c r="I30" i="39"/>
  <c r="J29" i="39"/>
  <c r="I29" i="39"/>
  <c r="J28" i="39"/>
  <c r="I28" i="39"/>
  <c r="J27" i="39"/>
  <c r="I27" i="39"/>
  <c r="J26" i="39"/>
  <c r="I26" i="39"/>
  <c r="J25" i="39"/>
  <c r="I25" i="39"/>
  <c r="J24" i="39"/>
  <c r="I24" i="39"/>
  <c r="J23" i="39"/>
  <c r="I23" i="39"/>
  <c r="J22" i="39"/>
  <c r="I22" i="39"/>
  <c r="J21" i="39"/>
  <c r="I21" i="39"/>
  <c r="J20" i="39"/>
  <c r="I20" i="39"/>
  <c r="J19" i="39"/>
  <c r="I19" i="39"/>
  <c r="J18" i="39"/>
  <c r="I18" i="39"/>
  <c r="J17" i="39"/>
  <c r="I17" i="39"/>
  <c r="J16" i="39"/>
  <c r="I16" i="39"/>
  <c r="J15" i="39"/>
  <c r="I15" i="39"/>
  <c r="J14" i="39"/>
  <c r="I14" i="39"/>
  <c r="J13" i="39"/>
  <c r="I13" i="39"/>
  <c r="J12" i="39"/>
  <c r="I12" i="39"/>
  <c r="J11" i="39"/>
  <c r="I11" i="39"/>
  <c r="J10" i="39"/>
  <c r="J9" i="39"/>
  <c r="I9" i="39"/>
  <c r="J8" i="39"/>
  <c r="I8" i="39"/>
  <c r="J7" i="39"/>
  <c r="I7" i="39"/>
  <c r="J6" i="39"/>
  <c r="I6" i="39"/>
  <c r="H60" i="38"/>
  <c r="G60" i="38"/>
  <c r="F60" i="38"/>
  <c r="H59" i="38"/>
  <c r="F59" i="38"/>
  <c r="H58" i="38"/>
  <c r="G58" i="38"/>
  <c r="F58" i="38"/>
  <c r="H57" i="38"/>
  <c r="G57" i="38"/>
  <c r="F57" i="38"/>
  <c r="H56" i="38"/>
  <c r="G56" i="38"/>
  <c r="F56" i="38"/>
  <c r="H55" i="38"/>
  <c r="G55" i="38"/>
  <c r="F55" i="38"/>
  <c r="H54" i="38"/>
  <c r="G54" i="38"/>
  <c r="F54" i="38"/>
  <c r="H53" i="38"/>
  <c r="G53" i="38"/>
  <c r="F53" i="38"/>
  <c r="H52" i="38"/>
  <c r="G52" i="38"/>
  <c r="F52" i="38"/>
  <c r="H51" i="38"/>
  <c r="G51" i="38"/>
  <c r="F51" i="38"/>
  <c r="G50" i="38"/>
  <c r="H49" i="38"/>
  <c r="G49" i="38"/>
  <c r="F49" i="38"/>
  <c r="H48" i="38"/>
  <c r="G48" i="38"/>
  <c r="F48" i="38"/>
  <c r="H47" i="38"/>
  <c r="G47" i="38"/>
  <c r="F47" i="38"/>
  <c r="H46" i="38"/>
  <c r="G46" i="38"/>
  <c r="F46" i="38"/>
  <c r="H45" i="38"/>
  <c r="G45" i="38"/>
  <c r="F45" i="38"/>
  <c r="H44" i="38"/>
  <c r="G44" i="38"/>
  <c r="F44" i="38"/>
  <c r="H43" i="38"/>
  <c r="G43" i="38"/>
  <c r="F43" i="38"/>
  <c r="H42" i="38"/>
  <c r="G42" i="38"/>
  <c r="F42" i="38"/>
  <c r="H40" i="38"/>
  <c r="G40" i="38"/>
  <c r="F40" i="38"/>
  <c r="H39" i="38"/>
  <c r="G39" i="38"/>
  <c r="F39" i="38"/>
  <c r="H38" i="38"/>
  <c r="G38" i="38"/>
  <c r="F38" i="38"/>
  <c r="H37" i="38"/>
  <c r="G37" i="38"/>
  <c r="F37" i="38"/>
  <c r="H36" i="38"/>
  <c r="G36" i="38"/>
  <c r="F36" i="38"/>
  <c r="H35" i="38"/>
  <c r="G35" i="38"/>
  <c r="F35" i="38"/>
  <c r="H34" i="38"/>
  <c r="G34" i="38"/>
  <c r="F34" i="38"/>
  <c r="H33" i="38"/>
  <c r="G33" i="38"/>
  <c r="F33" i="38"/>
  <c r="H32" i="38"/>
  <c r="F32" i="38"/>
  <c r="H31" i="38"/>
  <c r="G31" i="38"/>
  <c r="F31" i="38"/>
  <c r="H30" i="38"/>
  <c r="G30" i="38"/>
  <c r="F30" i="38"/>
  <c r="H29" i="38"/>
  <c r="G29" i="38"/>
  <c r="F29" i="38"/>
  <c r="H28" i="38"/>
  <c r="G28" i="38"/>
  <c r="F28" i="38"/>
  <c r="H27" i="38"/>
  <c r="G27" i="38"/>
  <c r="F27" i="38"/>
  <c r="H26" i="38"/>
  <c r="G26" i="38"/>
  <c r="F26" i="38"/>
  <c r="H25" i="38"/>
  <c r="G25" i="38"/>
  <c r="F25" i="38"/>
  <c r="H24" i="38"/>
  <c r="G24" i="38"/>
  <c r="F24" i="38"/>
  <c r="H23" i="38"/>
  <c r="G23" i="38"/>
  <c r="F23" i="38"/>
  <c r="H22" i="38"/>
  <c r="G22" i="38"/>
  <c r="F22" i="38"/>
  <c r="H21" i="38"/>
  <c r="G21" i="38"/>
  <c r="F21" i="38"/>
  <c r="H20" i="38"/>
  <c r="G20" i="38"/>
  <c r="F20" i="38"/>
  <c r="H19" i="38"/>
  <c r="G19" i="38"/>
  <c r="F19" i="38"/>
  <c r="H18" i="38"/>
  <c r="G18" i="38"/>
  <c r="F18" i="38"/>
  <c r="H17" i="38"/>
  <c r="G17" i="38"/>
  <c r="F17" i="38"/>
  <c r="H16" i="38"/>
  <c r="G16" i="38"/>
  <c r="F16" i="38"/>
  <c r="H15" i="38"/>
  <c r="G15" i="38"/>
  <c r="F15" i="38"/>
  <c r="H14" i="38"/>
  <c r="G14" i="38"/>
  <c r="F14" i="38"/>
  <c r="H13" i="38"/>
  <c r="G13" i="38"/>
  <c r="F13" i="38"/>
  <c r="H12" i="38"/>
  <c r="G12" i="38"/>
  <c r="F12" i="38"/>
  <c r="H11" i="38"/>
  <c r="G11" i="38"/>
  <c r="F11" i="38"/>
  <c r="H10" i="38"/>
  <c r="G10" i="38"/>
  <c r="F10" i="38"/>
  <c r="H9" i="38"/>
  <c r="G9" i="38"/>
  <c r="F9" i="38"/>
  <c r="H8" i="38"/>
  <c r="G8" i="38"/>
  <c r="F8" i="38"/>
  <c r="H7" i="38"/>
  <c r="G7" i="38"/>
  <c r="F7" i="38"/>
  <c r="E55" i="37" l="1"/>
  <c r="D55" i="37"/>
  <c r="C55" i="37"/>
  <c r="E54" i="37"/>
  <c r="D54" i="37"/>
  <c r="C54" i="37"/>
  <c r="E53" i="37"/>
  <c r="D53" i="37"/>
  <c r="C53" i="37"/>
  <c r="E51" i="37"/>
  <c r="D51" i="37"/>
  <c r="C51" i="37"/>
  <c r="E50" i="37"/>
  <c r="D50" i="37"/>
  <c r="C50" i="37"/>
  <c r="E49" i="37"/>
  <c r="D49" i="37"/>
  <c r="C49" i="37"/>
  <c r="E47" i="37"/>
  <c r="D47" i="37"/>
  <c r="C47" i="37"/>
  <c r="E46" i="37"/>
  <c r="D46" i="37"/>
  <c r="C46" i="37"/>
  <c r="E45" i="37"/>
  <c r="D45" i="37"/>
  <c r="C45" i="37"/>
  <c r="E43" i="37"/>
  <c r="D43" i="37"/>
  <c r="C43" i="37"/>
  <c r="E42" i="37"/>
  <c r="D42" i="37"/>
  <c r="C42" i="37"/>
  <c r="E41" i="37"/>
  <c r="D41" i="37"/>
  <c r="C41" i="37"/>
  <c r="E39" i="37"/>
  <c r="D39" i="37"/>
  <c r="C39" i="37"/>
  <c r="E38" i="37"/>
  <c r="D38" i="37"/>
  <c r="C38" i="37"/>
  <c r="E37" i="37"/>
  <c r="D37" i="37"/>
  <c r="C37" i="37"/>
  <c r="E35" i="37"/>
  <c r="D35" i="37"/>
  <c r="C35" i="37"/>
  <c r="E34" i="37"/>
  <c r="D34" i="37"/>
  <c r="C34" i="37"/>
  <c r="E33" i="37"/>
  <c r="D33" i="37"/>
  <c r="C33" i="37"/>
  <c r="Z32" i="35"/>
  <c r="Z31" i="35"/>
  <c r="Z30" i="35"/>
  <c r="Z29" i="35"/>
  <c r="Z28" i="35"/>
  <c r="Z27" i="35"/>
  <c r="F42" i="34"/>
  <c r="E42" i="34"/>
  <c r="F41" i="34"/>
  <c r="E41" i="34"/>
  <c r="F40" i="34"/>
  <c r="E40" i="34"/>
  <c r="F39" i="34"/>
  <c r="E39" i="34"/>
  <c r="F38" i="34"/>
  <c r="E38" i="34"/>
  <c r="F37" i="34"/>
  <c r="E37" i="34"/>
  <c r="Q15" i="33"/>
  <c r="P15" i="33"/>
  <c r="O15" i="33"/>
  <c r="Q14" i="33"/>
  <c r="P14" i="33"/>
  <c r="O14" i="33"/>
  <c r="Q13" i="33"/>
  <c r="P13" i="33"/>
  <c r="O13" i="33"/>
  <c r="Q12" i="33"/>
  <c r="P12" i="33"/>
  <c r="O12" i="33"/>
  <c r="Q11" i="33"/>
  <c r="P11" i="33"/>
  <c r="O11" i="33"/>
  <c r="Q10" i="33"/>
  <c r="P10" i="33"/>
  <c r="O10" i="33"/>
  <c r="Q9" i="33"/>
  <c r="P9" i="33"/>
  <c r="O9" i="33"/>
  <c r="Q8" i="33"/>
  <c r="P8" i="33"/>
  <c r="O8" i="33"/>
  <c r="O20" i="32" l="1"/>
  <c r="N20" i="32"/>
  <c r="I60" i="28"/>
  <c r="H60" i="28"/>
  <c r="G60" i="28"/>
  <c r="F60" i="28"/>
  <c r="E60" i="28"/>
  <c r="D60" i="28"/>
  <c r="C60" i="28"/>
  <c r="B60" i="28"/>
  <c r="I59" i="28"/>
  <c r="H59" i="28"/>
  <c r="G59" i="28"/>
  <c r="F59" i="28"/>
  <c r="E59" i="28"/>
  <c r="D59" i="28"/>
  <c r="C59" i="28"/>
  <c r="B59" i="28"/>
  <c r="I58" i="28"/>
  <c r="H58" i="28"/>
  <c r="G58" i="28"/>
  <c r="F58" i="28"/>
  <c r="E58" i="28"/>
  <c r="C58" i="28"/>
  <c r="B58" i="28"/>
  <c r="I57" i="28"/>
  <c r="H57" i="28"/>
  <c r="G57" i="28"/>
  <c r="F57" i="28"/>
  <c r="E57" i="28"/>
  <c r="C57" i="28"/>
  <c r="B57" i="28"/>
  <c r="I56" i="28"/>
  <c r="H56" i="28"/>
  <c r="G56" i="28"/>
  <c r="F56" i="28"/>
  <c r="E56" i="28"/>
  <c r="D56" i="28"/>
  <c r="C56" i="28"/>
  <c r="B56" i="28"/>
  <c r="I55" i="28"/>
  <c r="H55" i="28"/>
  <c r="G55" i="28"/>
  <c r="F55" i="28"/>
  <c r="E55" i="28"/>
  <c r="D55" i="28"/>
  <c r="C55" i="28"/>
  <c r="B55" i="28"/>
  <c r="I54" i="28"/>
  <c r="H54" i="28"/>
  <c r="G54" i="28"/>
  <c r="F54" i="28"/>
  <c r="E54" i="28"/>
  <c r="C54" i="28"/>
  <c r="B54" i="28"/>
  <c r="I53" i="28"/>
  <c r="H53" i="28"/>
  <c r="G53" i="28"/>
  <c r="F53" i="28"/>
  <c r="E53" i="28"/>
  <c r="C53" i="28"/>
  <c r="B53" i="28"/>
  <c r="I52" i="28"/>
  <c r="H52" i="28"/>
  <c r="G52" i="28"/>
  <c r="F52" i="28"/>
  <c r="E52" i="28"/>
  <c r="C52" i="28"/>
  <c r="B52" i="28"/>
  <c r="I51" i="28"/>
  <c r="H51" i="28"/>
  <c r="G51" i="28"/>
  <c r="F51" i="28"/>
  <c r="E51" i="28"/>
  <c r="C51" i="28"/>
  <c r="B51" i="28"/>
  <c r="I50" i="28"/>
  <c r="H50" i="28"/>
  <c r="G50" i="28"/>
  <c r="F50" i="28"/>
  <c r="E50" i="28"/>
  <c r="C50" i="28"/>
  <c r="B50" i="28"/>
  <c r="I49" i="28"/>
  <c r="H49" i="28"/>
  <c r="G49" i="28"/>
  <c r="F49" i="28"/>
  <c r="E49" i="28"/>
  <c r="C49" i="28"/>
  <c r="B49" i="28"/>
  <c r="I48" i="28"/>
  <c r="H48" i="28"/>
  <c r="G48" i="28"/>
  <c r="F48" i="28"/>
  <c r="E48" i="28"/>
  <c r="D48" i="28"/>
  <c r="C48" i="28"/>
  <c r="B48" i="28"/>
  <c r="I47" i="28"/>
  <c r="H47" i="28"/>
  <c r="G47" i="28"/>
  <c r="F47" i="28"/>
  <c r="E47" i="28"/>
  <c r="D47" i="28"/>
  <c r="C47" i="28"/>
  <c r="B47" i="28"/>
  <c r="I46" i="28"/>
  <c r="H46" i="28"/>
  <c r="G46" i="28"/>
  <c r="F46" i="28"/>
  <c r="E46" i="28"/>
  <c r="D46" i="28"/>
  <c r="C46" i="28"/>
  <c r="B46" i="28"/>
  <c r="I45" i="28"/>
  <c r="H45" i="28"/>
  <c r="G45" i="28"/>
  <c r="F45" i="28"/>
  <c r="E45" i="28"/>
  <c r="D45" i="28"/>
  <c r="C45" i="28"/>
  <c r="B45" i="28"/>
  <c r="I44" i="28"/>
  <c r="H44" i="28"/>
  <c r="G44" i="28"/>
  <c r="F44" i="28"/>
  <c r="E44" i="28"/>
  <c r="D44" i="28"/>
  <c r="C44" i="28"/>
  <c r="B44" i="28"/>
  <c r="I43" i="28"/>
  <c r="H43" i="28"/>
  <c r="G43" i="28"/>
  <c r="F43" i="28"/>
  <c r="E43" i="28"/>
  <c r="D43" i="28"/>
  <c r="C43" i="28"/>
  <c r="B43" i="28"/>
  <c r="I42" i="28"/>
  <c r="H42" i="28"/>
  <c r="G42" i="28"/>
  <c r="F42" i="28"/>
  <c r="E42" i="28"/>
  <c r="D42" i="28"/>
  <c r="C42" i="28"/>
  <c r="B42" i="28"/>
  <c r="I41" i="28"/>
  <c r="H41" i="28"/>
  <c r="G41" i="28"/>
  <c r="F41" i="28"/>
  <c r="E41" i="28"/>
  <c r="D41" i="28"/>
  <c r="C41" i="28"/>
  <c r="B41" i="28"/>
  <c r="I40" i="28"/>
  <c r="H40" i="28"/>
  <c r="G40" i="28"/>
  <c r="F40" i="28"/>
  <c r="E40" i="28"/>
  <c r="D40" i="28"/>
  <c r="C40" i="28"/>
  <c r="B40" i="28"/>
  <c r="I39" i="28"/>
  <c r="H39" i="28"/>
  <c r="G39" i="28"/>
  <c r="F39" i="28"/>
  <c r="E39" i="28"/>
  <c r="D39" i="28"/>
  <c r="C39" i="28"/>
  <c r="B39" i="28"/>
  <c r="I38" i="28"/>
  <c r="H38" i="28"/>
  <c r="G38" i="28"/>
  <c r="F38" i="28"/>
  <c r="E38" i="28"/>
  <c r="D38" i="28"/>
  <c r="C38" i="28"/>
  <c r="B38" i="28"/>
  <c r="I37" i="28"/>
  <c r="H37" i="28"/>
  <c r="G37" i="28"/>
  <c r="F37" i="28"/>
  <c r="E37" i="28"/>
  <c r="D37" i="28"/>
  <c r="C37" i="28"/>
  <c r="B37" i="28"/>
  <c r="I36" i="28"/>
  <c r="H36" i="28"/>
  <c r="G36" i="28"/>
  <c r="F36" i="28"/>
  <c r="E36" i="28"/>
  <c r="D36" i="28"/>
  <c r="C36" i="28"/>
  <c r="B36" i="28"/>
  <c r="I32" i="28"/>
  <c r="H32" i="28"/>
  <c r="G32" i="28"/>
  <c r="F32" i="28"/>
  <c r="E32" i="28"/>
  <c r="C32" i="28"/>
  <c r="B32" i="28"/>
  <c r="I31" i="28"/>
  <c r="H31" i="28"/>
  <c r="G31" i="28"/>
  <c r="F31" i="28"/>
  <c r="E31" i="28"/>
  <c r="D31" i="28"/>
  <c r="C31" i="28"/>
  <c r="B31" i="28"/>
  <c r="A1" i="32"/>
  <c r="A1" i="29"/>
  <c r="A1" i="30"/>
  <c r="I38" i="25" l="1"/>
  <c r="H38" i="25"/>
  <c r="G38" i="25"/>
  <c r="I37" i="25"/>
  <c r="H37" i="25"/>
  <c r="G37" i="25"/>
  <c r="I36" i="25"/>
  <c r="H36" i="25"/>
  <c r="G36" i="25"/>
  <c r="I35" i="25"/>
  <c r="H35" i="25"/>
  <c r="G35" i="25"/>
  <c r="I34" i="25"/>
  <c r="H34" i="25"/>
  <c r="G34" i="25"/>
  <c r="I33" i="25"/>
  <c r="H33" i="25"/>
  <c r="I32" i="25"/>
  <c r="H32" i="25"/>
  <c r="G32" i="25"/>
  <c r="I31" i="25"/>
  <c r="H31" i="25"/>
  <c r="G31" i="25"/>
  <c r="I30" i="25"/>
  <c r="G30" i="25"/>
  <c r="I29" i="25"/>
  <c r="H29" i="25"/>
  <c r="G29" i="25"/>
  <c r="I28" i="25"/>
  <c r="H28" i="25"/>
  <c r="G28" i="25"/>
  <c r="I27" i="25"/>
  <c r="H27" i="25"/>
  <c r="G27" i="25"/>
  <c r="I26" i="25"/>
  <c r="H26" i="25"/>
  <c r="G26" i="25"/>
  <c r="I25" i="25"/>
  <c r="H25" i="25"/>
  <c r="G25" i="25"/>
  <c r="I24" i="25"/>
  <c r="H24" i="25"/>
  <c r="G24" i="25"/>
  <c r="I23" i="25"/>
  <c r="H23" i="25"/>
  <c r="G23" i="25"/>
  <c r="I22" i="25"/>
  <c r="H22" i="25"/>
  <c r="G22" i="25"/>
  <c r="I21" i="25"/>
  <c r="H21" i="25"/>
  <c r="G21" i="25"/>
  <c r="I20" i="25"/>
  <c r="H20" i="25"/>
  <c r="G20" i="25"/>
  <c r="I19" i="25"/>
  <c r="H19" i="25"/>
  <c r="G19" i="25"/>
  <c r="I17" i="25"/>
  <c r="H17" i="25"/>
  <c r="G17" i="25"/>
  <c r="I16" i="25"/>
  <c r="H16" i="25"/>
  <c r="G16" i="25"/>
  <c r="I15" i="25"/>
  <c r="H15" i="25"/>
  <c r="G15" i="25"/>
  <c r="I14" i="25"/>
  <c r="H14" i="25"/>
  <c r="G14" i="25"/>
  <c r="I13" i="25"/>
  <c r="H13" i="25"/>
  <c r="I12" i="25"/>
  <c r="H12" i="25"/>
  <c r="G12" i="25"/>
  <c r="F11" i="25"/>
  <c r="H11" i="25" s="1"/>
  <c r="E11" i="25"/>
  <c r="I11" i="25" s="1"/>
  <c r="D11" i="25"/>
  <c r="C11" i="25"/>
  <c r="O32" i="24"/>
  <c r="N32" i="24"/>
  <c r="M32" i="24"/>
  <c r="L32" i="24"/>
  <c r="O31" i="24"/>
  <c r="N31" i="24"/>
  <c r="M31" i="24"/>
  <c r="L31" i="24"/>
  <c r="O30" i="24"/>
  <c r="N30" i="24"/>
  <c r="M30" i="24"/>
  <c r="L30" i="24"/>
  <c r="O29" i="24"/>
  <c r="N29" i="24"/>
  <c r="M29" i="24"/>
  <c r="L29" i="24"/>
  <c r="O28" i="24"/>
  <c r="N28" i="24"/>
  <c r="M28" i="24"/>
  <c r="L28" i="24"/>
  <c r="O27" i="24"/>
  <c r="N27" i="24"/>
  <c r="M27" i="24"/>
  <c r="L27" i="24"/>
  <c r="O26" i="24"/>
  <c r="N26" i="24"/>
  <c r="M26" i="24"/>
  <c r="L26" i="24"/>
  <c r="O25" i="24"/>
  <c r="N25" i="24"/>
  <c r="M25" i="24"/>
  <c r="L25" i="24"/>
  <c r="O24" i="24"/>
  <c r="N24" i="24"/>
  <c r="M24" i="24"/>
  <c r="L24" i="24"/>
  <c r="O23" i="24"/>
  <c r="N23" i="24"/>
  <c r="M23" i="24"/>
  <c r="L23" i="24"/>
  <c r="O22" i="24"/>
  <c r="N22" i="24"/>
  <c r="M22" i="24"/>
  <c r="L22" i="24"/>
  <c r="O21" i="24"/>
  <c r="N21" i="24"/>
  <c r="M21" i="24"/>
  <c r="L21" i="24"/>
  <c r="O20" i="24"/>
  <c r="N20" i="24"/>
  <c r="M20" i="24"/>
  <c r="L20" i="24"/>
  <c r="O19" i="24"/>
  <c r="N19" i="24"/>
  <c r="M19" i="24"/>
  <c r="L19" i="24"/>
  <c r="O18" i="24"/>
  <c r="N18" i="24"/>
  <c r="M18" i="24"/>
  <c r="L18" i="24"/>
  <c r="O17" i="24"/>
  <c r="N17" i="24"/>
  <c r="M17" i="24"/>
  <c r="L17" i="24"/>
  <c r="O16" i="24"/>
  <c r="N16" i="24"/>
  <c r="M16" i="24"/>
  <c r="L16" i="24"/>
  <c r="O15" i="24"/>
  <c r="N15" i="24"/>
  <c r="M15" i="24"/>
  <c r="L15" i="24"/>
  <c r="O14" i="24"/>
  <c r="N14" i="24"/>
  <c r="M14" i="24"/>
  <c r="L14" i="24"/>
  <c r="O13" i="24"/>
  <c r="N13" i="24"/>
  <c r="M13" i="24"/>
  <c r="L13" i="24"/>
  <c r="O12" i="24"/>
  <c r="N12" i="24"/>
  <c r="M12" i="24"/>
  <c r="L12" i="24"/>
  <c r="O11" i="24"/>
  <c r="N11" i="24"/>
  <c r="M11" i="24"/>
  <c r="L11" i="24"/>
  <c r="O10" i="24"/>
  <c r="N10" i="24"/>
  <c r="M10" i="24"/>
  <c r="L10" i="24"/>
  <c r="O9" i="24"/>
  <c r="N9" i="24"/>
  <c r="M9" i="24"/>
  <c r="L9" i="24"/>
  <c r="O8" i="24"/>
  <c r="N8" i="24"/>
  <c r="M8" i="24"/>
  <c r="L8" i="24"/>
  <c r="O7" i="24"/>
  <c r="N7" i="24"/>
  <c r="M7" i="24"/>
  <c r="L7" i="24"/>
  <c r="O6" i="24"/>
  <c r="N6" i="24"/>
  <c r="M6" i="24"/>
  <c r="L6" i="24"/>
  <c r="O5" i="24"/>
  <c r="N5" i="24"/>
  <c r="M5" i="24"/>
  <c r="L5" i="24"/>
  <c r="H34" i="23"/>
  <c r="G34" i="23"/>
  <c r="F34" i="23"/>
  <c r="H33" i="23"/>
  <c r="G33" i="23"/>
  <c r="F33" i="23"/>
  <c r="H32" i="23"/>
  <c r="G32" i="23"/>
  <c r="F32" i="23"/>
  <c r="H31" i="23"/>
  <c r="G31" i="23"/>
  <c r="F31" i="23"/>
  <c r="H30" i="23"/>
  <c r="G30" i="23"/>
  <c r="F30" i="23"/>
  <c r="H29" i="23"/>
  <c r="G29" i="23"/>
  <c r="F29" i="23"/>
  <c r="H28" i="23"/>
  <c r="G28" i="23"/>
  <c r="F28" i="23"/>
  <c r="H27" i="23"/>
  <c r="G27" i="23"/>
  <c r="F27" i="23"/>
  <c r="H26" i="23"/>
  <c r="G26" i="23"/>
  <c r="F26" i="23"/>
  <c r="H25" i="23"/>
  <c r="G25" i="23"/>
  <c r="F25" i="23"/>
  <c r="H24" i="23"/>
  <c r="G24" i="23"/>
  <c r="F24" i="23"/>
  <c r="H23" i="23"/>
  <c r="G23" i="23"/>
  <c r="F23" i="23"/>
  <c r="H22" i="23"/>
  <c r="G22" i="23"/>
  <c r="F22" i="23"/>
  <c r="H21" i="23"/>
  <c r="G21" i="23"/>
  <c r="F21" i="23"/>
  <c r="H20" i="23"/>
  <c r="G20" i="23"/>
  <c r="F20" i="23"/>
  <c r="H19" i="23"/>
  <c r="G19" i="23"/>
  <c r="F19" i="23"/>
  <c r="H18" i="23"/>
  <c r="G18" i="23"/>
  <c r="F18" i="23"/>
  <c r="H17" i="23"/>
  <c r="G17" i="23"/>
  <c r="F17" i="23"/>
  <c r="H16" i="23"/>
  <c r="G16" i="23"/>
  <c r="F16" i="23"/>
  <c r="H15" i="23"/>
  <c r="G15" i="23"/>
  <c r="F15" i="23"/>
  <c r="H14" i="23"/>
  <c r="G14" i="23"/>
  <c r="F14" i="23"/>
  <c r="H13" i="23"/>
  <c r="G13" i="23"/>
  <c r="F13" i="23"/>
  <c r="H12" i="23"/>
  <c r="G12" i="23"/>
  <c r="F12" i="23"/>
  <c r="H11" i="23"/>
  <c r="G11" i="23"/>
  <c r="F11" i="23"/>
  <c r="H10" i="23"/>
  <c r="G10" i="23"/>
  <c r="F10" i="23"/>
  <c r="H9" i="23"/>
  <c r="G9" i="23"/>
  <c r="F9" i="23"/>
  <c r="H8" i="23"/>
  <c r="G8" i="23"/>
  <c r="F8" i="23"/>
  <c r="H7" i="23"/>
  <c r="G7" i="23"/>
  <c r="F7" i="23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G11" i="25" l="1"/>
  <c r="J31" i="19" l="1"/>
  <c r="F31" i="19"/>
  <c r="J30" i="19"/>
  <c r="F30" i="19"/>
  <c r="J29" i="19"/>
  <c r="F29" i="19"/>
  <c r="J28" i="19"/>
  <c r="F28" i="19"/>
  <c r="J27" i="19"/>
  <c r="F27" i="19"/>
  <c r="J26" i="19"/>
  <c r="F26" i="19"/>
  <c r="U23" i="18" l="1"/>
  <c r="T23" i="18"/>
  <c r="S23" i="18"/>
  <c r="R23" i="18"/>
  <c r="U22" i="18"/>
  <c r="T22" i="18"/>
  <c r="R22" i="18"/>
  <c r="U21" i="18"/>
  <c r="T21" i="18"/>
  <c r="S21" i="18"/>
  <c r="R21" i="18"/>
  <c r="U20" i="18"/>
  <c r="T20" i="18"/>
  <c r="S20" i="18"/>
  <c r="R20" i="18"/>
  <c r="U19" i="18"/>
  <c r="T19" i="18"/>
  <c r="S19" i="18"/>
  <c r="R19" i="18"/>
  <c r="U18" i="18"/>
  <c r="T18" i="18"/>
  <c r="S18" i="18"/>
  <c r="R18" i="18"/>
  <c r="U16" i="18"/>
  <c r="T16" i="18"/>
  <c r="S16" i="18"/>
  <c r="R16" i="18"/>
  <c r="U15" i="18"/>
  <c r="T15" i="18"/>
  <c r="S15" i="18"/>
  <c r="R15" i="18"/>
  <c r="U14" i="18"/>
  <c r="T14" i="18"/>
  <c r="S14" i="18"/>
  <c r="R14" i="18"/>
  <c r="U13" i="18"/>
  <c r="T13" i="18"/>
  <c r="S13" i="18"/>
  <c r="R13" i="18"/>
  <c r="U12" i="18"/>
  <c r="T12" i="18"/>
  <c r="S12" i="18"/>
  <c r="R12" i="18"/>
  <c r="U11" i="18"/>
  <c r="T11" i="18"/>
  <c r="S11" i="18"/>
  <c r="R11" i="18"/>
  <c r="K27" i="16" l="1"/>
  <c r="J25" i="16"/>
  <c r="I51" i="14" l="1"/>
  <c r="I39" i="14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F43" i="16"/>
  <c r="E43" i="16"/>
  <c r="E55" i="16" s="1"/>
  <c r="D43" i="16"/>
  <c r="D55" i="16" s="1"/>
  <c r="C43" i="16"/>
  <c r="C55" i="16" s="1"/>
  <c r="B43" i="16"/>
  <c r="H31" i="16"/>
  <c r="F31" i="16"/>
  <c r="E31" i="16"/>
  <c r="D31" i="16"/>
  <c r="C31" i="16"/>
  <c r="J30" i="16"/>
  <c r="H30" i="16"/>
  <c r="K30" i="16" s="1"/>
  <c r="G30" i="16"/>
  <c r="F30" i="16"/>
  <c r="E30" i="16"/>
  <c r="D30" i="16"/>
  <c r="C30" i="16"/>
  <c r="H29" i="16"/>
  <c r="K29" i="16" s="1"/>
  <c r="G29" i="16"/>
  <c r="F29" i="16"/>
  <c r="E29" i="16"/>
  <c r="J29" i="16" s="1"/>
  <c r="D29" i="16"/>
  <c r="C29" i="16"/>
  <c r="J28" i="16"/>
  <c r="H28" i="16"/>
  <c r="K28" i="16" s="1"/>
  <c r="F28" i="16"/>
  <c r="E28" i="16"/>
  <c r="D28" i="16"/>
  <c r="D32" i="16" s="1"/>
  <c r="C28" i="16"/>
  <c r="H27" i="16"/>
  <c r="H32" i="16" s="1"/>
  <c r="K32" i="16" s="1"/>
  <c r="G27" i="16"/>
  <c r="F27" i="16"/>
  <c r="E27" i="16"/>
  <c r="J27" i="16" s="1"/>
  <c r="C27" i="16"/>
  <c r="H26" i="16"/>
  <c r="K26" i="16" s="1"/>
  <c r="G26" i="16"/>
  <c r="F26" i="16"/>
  <c r="E26" i="16"/>
  <c r="D26" i="16"/>
  <c r="C26" i="16"/>
  <c r="H25" i="16"/>
  <c r="K25" i="16" s="1"/>
  <c r="G25" i="16"/>
  <c r="G32" i="16" s="1"/>
  <c r="F25" i="16"/>
  <c r="F32" i="16" s="1"/>
  <c r="E25" i="16"/>
  <c r="D25" i="16"/>
  <c r="C25" i="16"/>
  <c r="C32" i="16" s="1"/>
  <c r="G28" i="15"/>
  <c r="F28" i="15"/>
  <c r="E28" i="15"/>
  <c r="D28" i="15"/>
  <c r="C28" i="15"/>
  <c r="B28" i="15"/>
  <c r="G27" i="15"/>
  <c r="F27" i="15"/>
  <c r="E27" i="15"/>
  <c r="D27" i="15"/>
  <c r="L11" i="15" s="1"/>
  <c r="C27" i="15"/>
  <c r="B27" i="15"/>
  <c r="G26" i="15"/>
  <c r="F26" i="15"/>
  <c r="E26" i="15"/>
  <c r="D26" i="15"/>
  <c r="L10" i="15" s="1"/>
  <c r="C26" i="15"/>
  <c r="B26" i="15"/>
  <c r="G25" i="15"/>
  <c r="F25" i="15"/>
  <c r="N9" i="15" s="1"/>
  <c r="E25" i="15"/>
  <c r="D25" i="15"/>
  <c r="C25" i="15"/>
  <c r="K9" i="15" s="1"/>
  <c r="B25" i="15"/>
  <c r="J9" i="15" s="1"/>
  <c r="G24" i="15"/>
  <c r="F24" i="15"/>
  <c r="E24" i="15"/>
  <c r="D24" i="15"/>
  <c r="L8" i="15" s="1"/>
  <c r="C24" i="15"/>
  <c r="B24" i="15"/>
  <c r="G23" i="15"/>
  <c r="F23" i="15"/>
  <c r="E23" i="15"/>
  <c r="D23" i="15"/>
  <c r="L7" i="15" s="1"/>
  <c r="C23" i="15"/>
  <c r="B23" i="15"/>
  <c r="G22" i="15"/>
  <c r="F22" i="15"/>
  <c r="E22" i="15"/>
  <c r="D22" i="15"/>
  <c r="L6" i="15" s="1"/>
  <c r="C22" i="15"/>
  <c r="B22" i="15"/>
  <c r="G21" i="15"/>
  <c r="F21" i="15"/>
  <c r="E21" i="15"/>
  <c r="D21" i="15"/>
  <c r="L5" i="15" s="1"/>
  <c r="C21" i="15"/>
  <c r="B21" i="15"/>
  <c r="O12" i="15"/>
  <c r="N21" i="15" s="1"/>
  <c r="N12" i="15"/>
  <c r="M12" i="15"/>
  <c r="L12" i="15"/>
  <c r="K12" i="15"/>
  <c r="J12" i="15"/>
  <c r="O11" i="15"/>
  <c r="N11" i="15"/>
  <c r="M11" i="15"/>
  <c r="J11" i="15"/>
  <c r="O10" i="15"/>
  <c r="N10" i="15"/>
  <c r="N23" i="15" s="1"/>
  <c r="M10" i="15"/>
  <c r="M23" i="15" s="1"/>
  <c r="K10" i="15"/>
  <c r="J10" i="15"/>
  <c r="O9" i="15"/>
  <c r="M9" i="15"/>
  <c r="M22" i="15" s="1"/>
  <c r="L9" i="15"/>
  <c r="O8" i="15"/>
  <c r="M8" i="15"/>
  <c r="M21" i="15" s="1"/>
  <c r="O21" i="15" s="1"/>
  <c r="J8" i="15"/>
  <c r="O7" i="15"/>
  <c r="N7" i="15"/>
  <c r="N20" i="15" s="1"/>
  <c r="M7" i="15"/>
  <c r="M20" i="15" s="1"/>
  <c r="K7" i="15"/>
  <c r="J7" i="15"/>
  <c r="O6" i="15"/>
  <c r="N6" i="15"/>
  <c r="N19" i="15" s="1"/>
  <c r="M6" i="15"/>
  <c r="M19" i="15" s="1"/>
  <c r="K6" i="15"/>
  <c r="J6" i="15"/>
  <c r="J19" i="15" s="1"/>
  <c r="O5" i="15"/>
  <c r="N5" i="15"/>
  <c r="N18" i="15" s="1"/>
  <c r="M5" i="15"/>
  <c r="M18" i="15" s="1"/>
  <c r="K5" i="15"/>
  <c r="J5" i="15"/>
  <c r="H51" i="14"/>
  <c r="I50" i="14"/>
  <c r="H50" i="14"/>
  <c r="I49" i="14"/>
  <c r="H49" i="14"/>
  <c r="I48" i="14"/>
  <c r="H48" i="14"/>
  <c r="I47" i="14"/>
  <c r="H47" i="14"/>
  <c r="I46" i="14"/>
  <c r="H46" i="14"/>
  <c r="I45" i="14"/>
  <c r="H45" i="14"/>
  <c r="I44" i="14"/>
  <c r="H44" i="14"/>
  <c r="I43" i="14"/>
  <c r="H43" i="14"/>
  <c r="I42" i="14"/>
  <c r="H42" i="14"/>
  <c r="I41" i="14"/>
  <c r="H41" i="14"/>
  <c r="I40" i="14"/>
  <c r="I38" i="14"/>
  <c r="O18" i="15" l="1"/>
  <c r="K19" i="15"/>
  <c r="L19" i="15" s="1"/>
  <c r="O19" i="15"/>
  <c r="O20" i="15"/>
  <c r="O23" i="15"/>
  <c r="N22" i="15"/>
  <c r="O22" i="15" s="1"/>
  <c r="J22" i="15"/>
  <c r="J18" i="15"/>
  <c r="J20" i="15"/>
  <c r="J23" i="15"/>
  <c r="L23" i="15" s="1"/>
  <c r="B55" i="16"/>
  <c r="K18" i="15"/>
  <c r="K20" i="15"/>
  <c r="K21" i="15"/>
  <c r="K22" i="15"/>
  <c r="K23" i="15"/>
  <c r="E32" i="16"/>
  <c r="J32" i="16" s="1"/>
  <c r="J21" i="15"/>
  <c r="L21" i="15" s="1"/>
  <c r="L18" i="15" l="1"/>
  <c r="L22" i="15"/>
  <c r="L20" i="15"/>
  <c r="U64" i="10" l="1"/>
  <c r="U31" i="10"/>
  <c r="U7" i="10"/>
  <c r="U129" i="10"/>
  <c r="T129" i="10"/>
  <c r="S129" i="10"/>
  <c r="R129" i="10"/>
  <c r="U128" i="10"/>
  <c r="T128" i="10"/>
  <c r="S128" i="10"/>
  <c r="R128" i="10"/>
  <c r="U127" i="10"/>
  <c r="T127" i="10"/>
  <c r="S127" i="10"/>
  <c r="R127" i="10"/>
  <c r="U126" i="10"/>
  <c r="T126" i="10"/>
  <c r="S126" i="10"/>
  <c r="R126" i="10"/>
  <c r="U125" i="10"/>
  <c r="T125" i="10"/>
  <c r="S125" i="10"/>
  <c r="R125" i="10"/>
  <c r="U124" i="10"/>
  <c r="T124" i="10"/>
  <c r="S124" i="10"/>
  <c r="R124" i="10"/>
  <c r="U123" i="10"/>
  <c r="T123" i="10"/>
  <c r="S123" i="10"/>
  <c r="R123" i="10"/>
  <c r="U122" i="10"/>
  <c r="T122" i="10"/>
  <c r="S122" i="10"/>
  <c r="R122" i="10"/>
  <c r="U121" i="10"/>
  <c r="T121" i="10"/>
  <c r="S121" i="10"/>
  <c r="R121" i="10"/>
  <c r="U120" i="10"/>
  <c r="T120" i="10"/>
  <c r="S120" i="10"/>
  <c r="R120" i="10"/>
  <c r="U119" i="10"/>
  <c r="T119" i="10"/>
  <c r="S119" i="10"/>
  <c r="R119" i="10"/>
  <c r="U118" i="10"/>
  <c r="T118" i="10"/>
  <c r="S118" i="10"/>
  <c r="R118" i="10"/>
  <c r="U117" i="10"/>
  <c r="T117" i="10"/>
  <c r="S117" i="10"/>
  <c r="R117" i="10"/>
  <c r="U116" i="10"/>
  <c r="T116" i="10"/>
  <c r="S116" i="10"/>
  <c r="R116" i="10"/>
  <c r="U115" i="10"/>
  <c r="T115" i="10"/>
  <c r="S115" i="10"/>
  <c r="R115" i="10"/>
  <c r="U114" i="10"/>
  <c r="T114" i="10"/>
  <c r="S114" i="10"/>
  <c r="R114" i="10"/>
  <c r="U113" i="10"/>
  <c r="T113" i="10"/>
  <c r="S113" i="10"/>
  <c r="R113" i="10"/>
  <c r="U112" i="10"/>
  <c r="T112" i="10"/>
  <c r="S112" i="10"/>
  <c r="R112" i="10"/>
  <c r="U111" i="10"/>
  <c r="T111" i="10"/>
  <c r="S111" i="10"/>
  <c r="R111" i="10"/>
  <c r="U110" i="10"/>
  <c r="T110" i="10"/>
  <c r="S110" i="10"/>
  <c r="R110" i="10"/>
  <c r="U109" i="10"/>
  <c r="T109" i="10"/>
  <c r="S109" i="10"/>
  <c r="R109" i="10"/>
  <c r="U108" i="10"/>
  <c r="T108" i="10"/>
  <c r="S108" i="10"/>
  <c r="R108" i="10"/>
  <c r="U107" i="10"/>
  <c r="T107" i="10"/>
  <c r="S107" i="10"/>
  <c r="R107" i="10"/>
  <c r="U106" i="10"/>
  <c r="T106" i="10"/>
  <c r="S106" i="10"/>
  <c r="R106" i="10"/>
  <c r="U105" i="10"/>
  <c r="T105" i="10"/>
  <c r="S105" i="10"/>
  <c r="R105" i="10"/>
  <c r="U97" i="10"/>
  <c r="T97" i="10"/>
  <c r="S97" i="10"/>
  <c r="R97" i="10"/>
  <c r="U96" i="10"/>
  <c r="T96" i="10"/>
  <c r="S96" i="10"/>
  <c r="R96" i="10"/>
  <c r="U95" i="10"/>
  <c r="T95" i="10"/>
  <c r="S95" i="10"/>
  <c r="R95" i="10"/>
  <c r="U94" i="10"/>
  <c r="T94" i="10"/>
  <c r="S94" i="10"/>
  <c r="R94" i="10"/>
  <c r="U93" i="10"/>
  <c r="T93" i="10"/>
  <c r="S93" i="10"/>
  <c r="R93" i="10"/>
  <c r="U92" i="10"/>
  <c r="T92" i="10"/>
  <c r="S92" i="10"/>
  <c r="R92" i="10"/>
  <c r="U91" i="10"/>
  <c r="T91" i="10"/>
  <c r="S91" i="10"/>
  <c r="R91" i="10"/>
  <c r="U90" i="10"/>
  <c r="T90" i="10"/>
  <c r="S90" i="10"/>
  <c r="R90" i="10"/>
  <c r="U89" i="10"/>
  <c r="T89" i="10"/>
  <c r="S89" i="10"/>
  <c r="R89" i="10"/>
  <c r="U88" i="10"/>
  <c r="T88" i="10"/>
  <c r="S88" i="10"/>
  <c r="R88" i="10"/>
  <c r="U87" i="10"/>
  <c r="T87" i="10"/>
  <c r="S87" i="10"/>
  <c r="R87" i="10"/>
  <c r="U86" i="10"/>
  <c r="T86" i="10"/>
  <c r="S86" i="10"/>
  <c r="R86" i="10"/>
  <c r="U85" i="10"/>
  <c r="T85" i="10"/>
  <c r="S85" i="10"/>
  <c r="R85" i="10"/>
  <c r="U84" i="10"/>
  <c r="T84" i="10"/>
  <c r="S84" i="10"/>
  <c r="R84" i="10"/>
  <c r="U83" i="10"/>
  <c r="T83" i="10"/>
  <c r="S83" i="10"/>
  <c r="R83" i="10"/>
  <c r="U82" i="10"/>
  <c r="T82" i="10"/>
  <c r="S82" i="10"/>
  <c r="R82" i="10"/>
  <c r="U81" i="10"/>
  <c r="T81" i="10"/>
  <c r="S81" i="10"/>
  <c r="R81" i="10"/>
  <c r="U80" i="10"/>
  <c r="T80" i="10"/>
  <c r="S80" i="10"/>
  <c r="R80" i="10"/>
  <c r="U79" i="10"/>
  <c r="T79" i="10"/>
  <c r="S79" i="10"/>
  <c r="R79" i="10"/>
  <c r="U78" i="10"/>
  <c r="T78" i="10"/>
  <c r="S78" i="10"/>
  <c r="R78" i="10"/>
  <c r="U77" i="10"/>
  <c r="T77" i="10"/>
  <c r="S77" i="10"/>
  <c r="R77" i="10"/>
  <c r="U76" i="10"/>
  <c r="T76" i="10"/>
  <c r="S76" i="10"/>
  <c r="R76" i="10"/>
  <c r="U75" i="10"/>
  <c r="T75" i="10"/>
  <c r="S75" i="10"/>
  <c r="R75" i="10"/>
  <c r="U74" i="10"/>
  <c r="T74" i="10"/>
  <c r="S74" i="10"/>
  <c r="R74" i="10"/>
  <c r="U73" i="10"/>
  <c r="T73" i="10"/>
  <c r="S73" i="10"/>
  <c r="R73" i="10"/>
  <c r="T64" i="10"/>
  <c r="S64" i="10"/>
  <c r="R64" i="10"/>
  <c r="U63" i="10"/>
  <c r="T63" i="10"/>
  <c r="S63" i="10"/>
  <c r="R63" i="10"/>
  <c r="U62" i="10"/>
  <c r="T62" i="10"/>
  <c r="S62" i="10"/>
  <c r="R62" i="10"/>
  <c r="U61" i="10"/>
  <c r="T61" i="10"/>
  <c r="S61" i="10"/>
  <c r="R61" i="10"/>
  <c r="U60" i="10"/>
  <c r="T60" i="10"/>
  <c r="S60" i="10"/>
  <c r="R60" i="10"/>
  <c r="U59" i="10"/>
  <c r="T59" i="10"/>
  <c r="S59" i="10"/>
  <c r="R59" i="10"/>
  <c r="U58" i="10"/>
  <c r="T58" i="10"/>
  <c r="S58" i="10"/>
  <c r="R58" i="10"/>
  <c r="U57" i="10"/>
  <c r="T57" i="10"/>
  <c r="S57" i="10"/>
  <c r="R57" i="10"/>
  <c r="U56" i="10"/>
  <c r="T56" i="10"/>
  <c r="S56" i="10"/>
  <c r="R56" i="10"/>
  <c r="U55" i="10"/>
  <c r="T55" i="10"/>
  <c r="S55" i="10"/>
  <c r="R55" i="10"/>
  <c r="U54" i="10"/>
  <c r="T54" i="10"/>
  <c r="S54" i="10"/>
  <c r="R54" i="10"/>
  <c r="U53" i="10"/>
  <c r="T53" i="10"/>
  <c r="S53" i="10"/>
  <c r="R53" i="10"/>
  <c r="U52" i="10"/>
  <c r="T52" i="10"/>
  <c r="S52" i="10"/>
  <c r="R52" i="10"/>
  <c r="U51" i="10"/>
  <c r="T51" i="10"/>
  <c r="S51" i="10"/>
  <c r="R51" i="10"/>
  <c r="U50" i="10"/>
  <c r="T50" i="10"/>
  <c r="S50" i="10"/>
  <c r="R50" i="10"/>
  <c r="U49" i="10"/>
  <c r="T49" i="10"/>
  <c r="S49" i="10"/>
  <c r="R49" i="10"/>
  <c r="U48" i="10"/>
  <c r="T48" i="10"/>
  <c r="S48" i="10"/>
  <c r="R48" i="10"/>
  <c r="U47" i="10"/>
  <c r="T47" i="10"/>
  <c r="S47" i="10"/>
  <c r="R47" i="10"/>
  <c r="U46" i="10"/>
  <c r="T46" i="10"/>
  <c r="S46" i="10"/>
  <c r="R46" i="10"/>
  <c r="U45" i="10"/>
  <c r="T45" i="10"/>
  <c r="S45" i="10"/>
  <c r="R45" i="10"/>
  <c r="U44" i="10"/>
  <c r="T44" i="10"/>
  <c r="S44" i="10"/>
  <c r="R44" i="10"/>
  <c r="U43" i="10"/>
  <c r="T43" i="10"/>
  <c r="S43" i="10"/>
  <c r="R43" i="10"/>
  <c r="U42" i="10"/>
  <c r="T42" i="10"/>
  <c r="S42" i="10"/>
  <c r="R42" i="10"/>
  <c r="U41" i="10"/>
  <c r="T41" i="10"/>
  <c r="S41" i="10"/>
  <c r="R41" i="10"/>
  <c r="T31" i="10"/>
  <c r="S31" i="10"/>
  <c r="R31" i="10"/>
  <c r="U30" i="10"/>
  <c r="T30" i="10"/>
  <c r="S30" i="10"/>
  <c r="R30" i="10"/>
  <c r="U29" i="10"/>
  <c r="T29" i="10"/>
  <c r="S29" i="10"/>
  <c r="R29" i="10"/>
  <c r="U28" i="10"/>
  <c r="T28" i="10"/>
  <c r="S28" i="10"/>
  <c r="R28" i="10"/>
  <c r="U27" i="10"/>
  <c r="T27" i="10"/>
  <c r="S27" i="10"/>
  <c r="R27" i="10"/>
  <c r="U26" i="10"/>
  <c r="T26" i="10"/>
  <c r="S26" i="10"/>
  <c r="R26" i="10"/>
  <c r="U25" i="10"/>
  <c r="T25" i="10"/>
  <c r="S25" i="10"/>
  <c r="R25" i="10"/>
  <c r="U24" i="10"/>
  <c r="T24" i="10"/>
  <c r="S24" i="10"/>
  <c r="R24" i="10"/>
  <c r="U23" i="10"/>
  <c r="T23" i="10"/>
  <c r="S23" i="10"/>
  <c r="R23" i="10"/>
  <c r="U22" i="10"/>
  <c r="T22" i="10"/>
  <c r="S22" i="10"/>
  <c r="R22" i="10"/>
  <c r="U21" i="10"/>
  <c r="T21" i="10"/>
  <c r="S21" i="10"/>
  <c r="R21" i="10"/>
  <c r="U20" i="10"/>
  <c r="T20" i="10"/>
  <c r="S20" i="10"/>
  <c r="R20" i="10"/>
  <c r="U19" i="10"/>
  <c r="T19" i="10"/>
  <c r="S19" i="10"/>
  <c r="R19" i="10"/>
  <c r="U18" i="10"/>
  <c r="T18" i="10"/>
  <c r="S18" i="10"/>
  <c r="R18" i="10"/>
  <c r="U17" i="10"/>
  <c r="T17" i="10"/>
  <c r="S17" i="10"/>
  <c r="R17" i="10"/>
  <c r="U16" i="10"/>
  <c r="T16" i="10"/>
  <c r="S16" i="10"/>
  <c r="R16" i="10"/>
  <c r="U15" i="10"/>
  <c r="T15" i="10"/>
  <c r="S15" i="10"/>
  <c r="R15" i="10"/>
  <c r="U14" i="10"/>
  <c r="T14" i="10"/>
  <c r="S14" i="10"/>
  <c r="R14" i="10"/>
  <c r="U13" i="10"/>
  <c r="T13" i="10"/>
  <c r="S13" i="10"/>
  <c r="R13" i="10"/>
  <c r="U12" i="10"/>
  <c r="T12" i="10"/>
  <c r="S12" i="10"/>
  <c r="R12" i="10"/>
  <c r="U11" i="10"/>
  <c r="T11" i="10"/>
  <c r="S11" i="10"/>
  <c r="R11" i="10"/>
  <c r="U10" i="10"/>
  <c r="T10" i="10"/>
  <c r="S10" i="10"/>
  <c r="R10" i="10"/>
  <c r="U9" i="10"/>
  <c r="T9" i="10"/>
  <c r="S9" i="10"/>
  <c r="R9" i="10"/>
  <c r="U8" i="10"/>
  <c r="T8" i="10"/>
  <c r="S8" i="10"/>
  <c r="R8" i="10"/>
  <c r="T7" i="10"/>
  <c r="S7" i="10"/>
  <c r="R7" i="10"/>
  <c r="U132" i="9"/>
  <c r="T132" i="9"/>
  <c r="S132" i="9"/>
  <c r="R132" i="9"/>
  <c r="U131" i="9"/>
  <c r="T131" i="9"/>
  <c r="S131" i="9"/>
  <c r="R131" i="9"/>
  <c r="U130" i="9"/>
  <c r="T130" i="9"/>
  <c r="S130" i="9"/>
  <c r="R130" i="9"/>
  <c r="U129" i="9"/>
  <c r="T129" i="9"/>
  <c r="S129" i="9"/>
  <c r="R129" i="9"/>
  <c r="U128" i="9"/>
  <c r="T128" i="9"/>
  <c r="S128" i="9"/>
  <c r="R128" i="9"/>
  <c r="U127" i="9"/>
  <c r="T127" i="9"/>
  <c r="S127" i="9"/>
  <c r="R127" i="9"/>
  <c r="U126" i="9"/>
  <c r="T126" i="9"/>
  <c r="S126" i="9"/>
  <c r="R126" i="9"/>
  <c r="U125" i="9"/>
  <c r="T125" i="9"/>
  <c r="S125" i="9"/>
  <c r="R125" i="9"/>
  <c r="U124" i="9"/>
  <c r="T124" i="9"/>
  <c r="S124" i="9"/>
  <c r="R124" i="9"/>
  <c r="U123" i="9"/>
  <c r="T123" i="9"/>
  <c r="S123" i="9"/>
  <c r="R123" i="9"/>
  <c r="U122" i="9"/>
  <c r="T122" i="9"/>
  <c r="S122" i="9"/>
  <c r="R122" i="9"/>
  <c r="U121" i="9"/>
  <c r="T121" i="9"/>
  <c r="S121" i="9"/>
  <c r="R121" i="9"/>
  <c r="U120" i="9"/>
  <c r="T120" i="9"/>
  <c r="S120" i="9"/>
  <c r="R120" i="9"/>
  <c r="U119" i="9"/>
  <c r="T119" i="9"/>
  <c r="S119" i="9"/>
  <c r="R119" i="9"/>
  <c r="U118" i="9"/>
  <c r="T118" i="9"/>
  <c r="S118" i="9"/>
  <c r="R118" i="9"/>
  <c r="U117" i="9"/>
  <c r="T117" i="9"/>
  <c r="S117" i="9"/>
  <c r="R117" i="9"/>
  <c r="U116" i="9"/>
  <c r="T116" i="9"/>
  <c r="S116" i="9"/>
  <c r="R116" i="9"/>
  <c r="U115" i="9"/>
  <c r="T115" i="9"/>
  <c r="S115" i="9"/>
  <c r="R115" i="9"/>
  <c r="U114" i="9"/>
  <c r="T114" i="9"/>
  <c r="S114" i="9"/>
  <c r="R114" i="9"/>
  <c r="U113" i="9"/>
  <c r="T113" i="9"/>
  <c r="S113" i="9"/>
  <c r="R113" i="9"/>
  <c r="U112" i="9"/>
  <c r="T112" i="9"/>
  <c r="S112" i="9"/>
  <c r="R112" i="9"/>
  <c r="U111" i="9"/>
  <c r="T111" i="9"/>
  <c r="S111" i="9"/>
  <c r="R111" i="9"/>
  <c r="U110" i="9"/>
  <c r="T110" i="9"/>
  <c r="R110" i="9"/>
  <c r="U109" i="9"/>
  <c r="T109" i="9"/>
  <c r="S109" i="9"/>
  <c r="R109" i="9"/>
  <c r="U108" i="9"/>
  <c r="T108" i="9"/>
  <c r="S108" i="9"/>
  <c r="R108" i="9"/>
  <c r="U100" i="9"/>
  <c r="T100" i="9"/>
  <c r="S100" i="9"/>
  <c r="R100" i="9"/>
  <c r="U99" i="9"/>
  <c r="T99" i="9"/>
  <c r="S99" i="9"/>
  <c r="R99" i="9"/>
  <c r="U98" i="9"/>
  <c r="T98" i="9"/>
  <c r="S98" i="9"/>
  <c r="R98" i="9"/>
  <c r="U97" i="9"/>
  <c r="T97" i="9"/>
  <c r="S97" i="9"/>
  <c r="R97" i="9"/>
  <c r="U96" i="9"/>
  <c r="T96" i="9"/>
  <c r="S96" i="9"/>
  <c r="R96" i="9"/>
  <c r="U95" i="9"/>
  <c r="T95" i="9"/>
  <c r="S95" i="9"/>
  <c r="R95" i="9"/>
  <c r="U94" i="9"/>
  <c r="T94" i="9"/>
  <c r="S94" i="9"/>
  <c r="R94" i="9"/>
  <c r="U93" i="9"/>
  <c r="T93" i="9"/>
  <c r="S93" i="9"/>
  <c r="R93" i="9"/>
  <c r="U92" i="9"/>
  <c r="T92" i="9"/>
  <c r="S92" i="9"/>
  <c r="R92" i="9"/>
  <c r="U91" i="9"/>
  <c r="T91" i="9"/>
  <c r="S91" i="9"/>
  <c r="R91" i="9"/>
  <c r="U90" i="9"/>
  <c r="T90" i="9"/>
  <c r="S90" i="9"/>
  <c r="R90" i="9"/>
  <c r="U89" i="9"/>
  <c r="T89" i="9"/>
  <c r="S89" i="9"/>
  <c r="R89" i="9"/>
  <c r="U88" i="9"/>
  <c r="T88" i="9"/>
  <c r="S88" i="9"/>
  <c r="R88" i="9"/>
  <c r="U87" i="9"/>
  <c r="T87" i="9"/>
  <c r="S87" i="9"/>
  <c r="R87" i="9"/>
  <c r="U86" i="9"/>
  <c r="T86" i="9"/>
  <c r="S86" i="9"/>
  <c r="R86" i="9"/>
  <c r="U85" i="9"/>
  <c r="T85" i="9"/>
  <c r="S85" i="9"/>
  <c r="R85" i="9"/>
  <c r="U84" i="9"/>
  <c r="T84" i="9"/>
  <c r="S84" i="9"/>
  <c r="R84" i="9"/>
  <c r="U83" i="9"/>
  <c r="T83" i="9"/>
  <c r="S83" i="9"/>
  <c r="R83" i="9"/>
  <c r="U82" i="9"/>
  <c r="T82" i="9"/>
  <c r="S82" i="9"/>
  <c r="R82" i="9"/>
  <c r="U81" i="9"/>
  <c r="T81" i="9"/>
  <c r="S81" i="9"/>
  <c r="R81" i="9"/>
  <c r="U80" i="9"/>
  <c r="T80" i="9"/>
  <c r="S80" i="9"/>
  <c r="R80" i="9"/>
  <c r="U79" i="9"/>
  <c r="T79" i="9"/>
  <c r="S79" i="9"/>
  <c r="R79" i="9"/>
  <c r="U78" i="9"/>
  <c r="T78" i="9"/>
  <c r="R78" i="9"/>
  <c r="U77" i="9"/>
  <c r="T77" i="9"/>
  <c r="S77" i="9"/>
  <c r="R77" i="9"/>
  <c r="U76" i="9"/>
  <c r="T76" i="9"/>
  <c r="S76" i="9"/>
  <c r="R76" i="9"/>
  <c r="U66" i="9"/>
  <c r="T66" i="9"/>
  <c r="S66" i="9"/>
  <c r="R66" i="9"/>
  <c r="U65" i="9"/>
  <c r="T65" i="9"/>
  <c r="S65" i="9"/>
  <c r="R65" i="9"/>
  <c r="U64" i="9"/>
  <c r="T64" i="9"/>
  <c r="U63" i="9"/>
  <c r="T63" i="9"/>
  <c r="S63" i="9"/>
  <c r="R63" i="9"/>
  <c r="U62" i="9"/>
  <c r="T62" i="9"/>
  <c r="S62" i="9"/>
  <c r="R62" i="9"/>
  <c r="U61" i="9"/>
  <c r="R61" i="9"/>
  <c r="U60" i="9"/>
  <c r="T60" i="9"/>
  <c r="R60" i="9"/>
  <c r="U59" i="9"/>
  <c r="T59" i="9"/>
  <c r="S59" i="9"/>
  <c r="R59" i="9"/>
  <c r="U58" i="9"/>
  <c r="T58" i="9"/>
  <c r="S58" i="9"/>
  <c r="R58" i="9"/>
  <c r="R57" i="9"/>
  <c r="U56" i="9"/>
  <c r="T56" i="9"/>
  <c r="S56" i="9"/>
  <c r="R56" i="9"/>
  <c r="U55" i="9"/>
  <c r="T55" i="9"/>
  <c r="S55" i="9"/>
  <c r="R55" i="9"/>
  <c r="U54" i="9"/>
  <c r="T54" i="9"/>
  <c r="S54" i="9"/>
  <c r="R54" i="9"/>
  <c r="U53" i="9"/>
  <c r="T53" i="9"/>
  <c r="S53" i="9"/>
  <c r="R53" i="9"/>
  <c r="U52" i="9"/>
  <c r="T52" i="9"/>
  <c r="S52" i="9"/>
  <c r="R52" i="9"/>
  <c r="U51" i="9"/>
  <c r="T51" i="9"/>
  <c r="S51" i="9"/>
  <c r="R51" i="9"/>
  <c r="U50" i="9"/>
  <c r="T50" i="9"/>
  <c r="S50" i="9"/>
  <c r="R50" i="9"/>
  <c r="U49" i="9"/>
  <c r="T49" i="9"/>
  <c r="S49" i="9"/>
  <c r="R49" i="9"/>
  <c r="U48" i="9"/>
  <c r="T48" i="9"/>
  <c r="S48" i="9"/>
  <c r="R48" i="9"/>
  <c r="U47" i="9"/>
  <c r="T47" i="9"/>
  <c r="S47" i="9"/>
  <c r="R47" i="9"/>
  <c r="U46" i="9"/>
  <c r="T46" i="9"/>
  <c r="S46" i="9"/>
  <c r="R46" i="9"/>
  <c r="U45" i="9"/>
  <c r="R45" i="9"/>
  <c r="U44" i="9"/>
  <c r="T44" i="9"/>
  <c r="S44" i="9"/>
  <c r="R44" i="9"/>
  <c r="U43" i="9"/>
  <c r="T43" i="9"/>
  <c r="S43" i="9"/>
  <c r="R43" i="9"/>
  <c r="U33" i="9"/>
  <c r="T33" i="9"/>
  <c r="S33" i="9"/>
  <c r="R33" i="9"/>
  <c r="U32" i="9"/>
  <c r="T32" i="9"/>
  <c r="S32" i="9"/>
  <c r="R32" i="9"/>
  <c r="U31" i="9"/>
  <c r="T31" i="9"/>
  <c r="S31" i="9"/>
  <c r="R31" i="9"/>
  <c r="U30" i="9"/>
  <c r="T30" i="9"/>
  <c r="S30" i="9"/>
  <c r="R30" i="9"/>
  <c r="U29" i="9"/>
  <c r="T29" i="9"/>
  <c r="S29" i="9"/>
  <c r="R29" i="9"/>
  <c r="U28" i="9"/>
  <c r="T28" i="9"/>
  <c r="S28" i="9"/>
  <c r="R28" i="9"/>
  <c r="U27" i="9"/>
  <c r="T27" i="9"/>
  <c r="S27" i="9"/>
  <c r="R27" i="9"/>
  <c r="U26" i="9"/>
  <c r="T26" i="9"/>
  <c r="S26" i="9"/>
  <c r="R26" i="9"/>
  <c r="U25" i="9"/>
  <c r="T25" i="9"/>
  <c r="S25" i="9"/>
  <c r="R25" i="9"/>
  <c r="U24" i="9"/>
  <c r="T24" i="9"/>
  <c r="S24" i="9"/>
  <c r="R24" i="9"/>
  <c r="U23" i="9"/>
  <c r="T23" i="9"/>
  <c r="S23" i="9"/>
  <c r="R23" i="9"/>
  <c r="U22" i="9"/>
  <c r="T22" i="9"/>
  <c r="S22" i="9"/>
  <c r="R22" i="9"/>
  <c r="U21" i="9"/>
  <c r="T21" i="9"/>
  <c r="S21" i="9"/>
  <c r="R21" i="9"/>
  <c r="U20" i="9"/>
  <c r="T20" i="9"/>
  <c r="S20" i="9"/>
  <c r="R20" i="9"/>
  <c r="U19" i="9"/>
  <c r="T19" i="9"/>
  <c r="S19" i="9"/>
  <c r="R19" i="9"/>
  <c r="U18" i="9"/>
  <c r="T18" i="9"/>
  <c r="S18" i="9"/>
  <c r="R18" i="9"/>
  <c r="U17" i="9"/>
  <c r="T17" i="9"/>
  <c r="S17" i="9"/>
  <c r="R17" i="9"/>
  <c r="U16" i="9"/>
  <c r="T16" i="9"/>
  <c r="S16" i="9"/>
  <c r="R16" i="9"/>
  <c r="U15" i="9"/>
  <c r="T15" i="9"/>
  <c r="S15" i="9"/>
  <c r="R15" i="9"/>
  <c r="U14" i="9"/>
  <c r="T14" i="9"/>
  <c r="S14" i="9"/>
  <c r="R14" i="9"/>
  <c r="U13" i="9"/>
  <c r="T13" i="9"/>
  <c r="S13" i="9"/>
  <c r="R13" i="9"/>
  <c r="U12" i="9"/>
  <c r="T12" i="9"/>
  <c r="S12" i="9"/>
  <c r="R12" i="9"/>
  <c r="U11" i="9"/>
  <c r="R11" i="9"/>
  <c r="U10" i="9"/>
  <c r="T10" i="9"/>
  <c r="S10" i="9"/>
  <c r="R10" i="9"/>
  <c r="U9" i="9"/>
  <c r="T9" i="9"/>
  <c r="S9" i="9"/>
  <c r="R9" i="9"/>
  <c r="A1" i="11"/>
  <c r="A1" i="12"/>
  <c r="E25" i="7" l="1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AC27" i="6" l="1"/>
  <c r="Z10" i="6"/>
  <c r="AC26" i="5"/>
  <c r="AB13" i="5"/>
  <c r="AA9" i="5"/>
  <c r="Y8" i="5"/>
  <c r="AA26" i="5"/>
  <c r="X26" i="5"/>
  <c r="X8" i="5"/>
  <c r="Y6" i="5"/>
  <c r="Z6" i="5"/>
  <c r="X62" i="4"/>
  <c r="X75" i="4"/>
  <c r="X73" i="3"/>
  <c r="X53" i="2"/>
  <c r="W54" i="2"/>
  <c r="U53" i="2"/>
  <c r="V53" i="2"/>
  <c r="S53" i="2"/>
  <c r="AB27" i="6"/>
  <c r="AA27" i="6"/>
  <c r="Z27" i="6"/>
  <c r="Y27" i="6"/>
  <c r="X27" i="6"/>
  <c r="AC26" i="6"/>
  <c r="AB26" i="6"/>
  <c r="AA26" i="6"/>
  <c r="Z26" i="6"/>
  <c r="Y26" i="6"/>
  <c r="X26" i="6"/>
  <c r="AC25" i="6"/>
  <c r="AB25" i="6"/>
  <c r="AA25" i="6"/>
  <c r="Z25" i="6"/>
  <c r="Y25" i="6"/>
  <c r="X25" i="6"/>
  <c r="AC24" i="6"/>
  <c r="AB24" i="6"/>
  <c r="AA24" i="6"/>
  <c r="Z24" i="6"/>
  <c r="Y24" i="6"/>
  <c r="X24" i="6"/>
  <c r="AC23" i="6"/>
  <c r="AB23" i="6"/>
  <c r="AA23" i="6"/>
  <c r="Z23" i="6"/>
  <c r="Y23" i="6"/>
  <c r="X23" i="6"/>
  <c r="AC22" i="6"/>
  <c r="AB22" i="6"/>
  <c r="AA22" i="6"/>
  <c r="Z22" i="6"/>
  <c r="Y22" i="6"/>
  <c r="X22" i="6"/>
  <c r="AC21" i="6"/>
  <c r="AB21" i="6"/>
  <c r="AA21" i="6"/>
  <c r="Z21" i="6"/>
  <c r="Y21" i="6"/>
  <c r="X21" i="6"/>
  <c r="AC20" i="6"/>
  <c r="AB20" i="6"/>
  <c r="AA20" i="6"/>
  <c r="Z20" i="6"/>
  <c r="Y20" i="6"/>
  <c r="X20" i="6"/>
  <c r="AC19" i="6"/>
  <c r="AB19" i="6"/>
  <c r="AA19" i="6"/>
  <c r="Z19" i="6"/>
  <c r="Y19" i="6"/>
  <c r="X19" i="6"/>
  <c r="AC18" i="6"/>
  <c r="AB18" i="6"/>
  <c r="AA18" i="6"/>
  <c r="Z18" i="6"/>
  <c r="Y18" i="6"/>
  <c r="X18" i="6"/>
  <c r="AC17" i="6"/>
  <c r="AB17" i="6"/>
  <c r="AA17" i="6"/>
  <c r="Z17" i="6"/>
  <c r="Y17" i="6"/>
  <c r="X17" i="6"/>
  <c r="AC16" i="6"/>
  <c r="AB16" i="6"/>
  <c r="AA16" i="6"/>
  <c r="Z16" i="6"/>
  <c r="Y16" i="6"/>
  <c r="X16" i="6"/>
  <c r="AC15" i="6"/>
  <c r="AB15" i="6"/>
  <c r="AA15" i="6"/>
  <c r="Z15" i="6"/>
  <c r="Y15" i="6"/>
  <c r="X15" i="6"/>
  <c r="AC14" i="6"/>
  <c r="AB14" i="6"/>
  <c r="AA14" i="6"/>
  <c r="Z14" i="6"/>
  <c r="Y14" i="6"/>
  <c r="X14" i="6"/>
  <c r="AC13" i="6"/>
  <c r="AB13" i="6"/>
  <c r="AA13" i="6"/>
  <c r="Z13" i="6"/>
  <c r="Y13" i="6"/>
  <c r="X13" i="6"/>
  <c r="AC12" i="6"/>
  <c r="AB12" i="6"/>
  <c r="AA12" i="6"/>
  <c r="Z12" i="6"/>
  <c r="Y12" i="6"/>
  <c r="X12" i="6"/>
  <c r="AC11" i="6"/>
  <c r="AB11" i="6"/>
  <c r="AA11" i="6"/>
  <c r="Z11" i="6"/>
  <c r="Y11" i="6"/>
  <c r="X11" i="6"/>
  <c r="AC10" i="6"/>
  <c r="AB10" i="6"/>
  <c r="AA10" i="6"/>
  <c r="Y10" i="6"/>
  <c r="X10" i="6"/>
  <c r="AC9" i="6"/>
  <c r="AB9" i="6"/>
  <c r="AA9" i="6"/>
  <c r="Z9" i="6"/>
  <c r="Y9" i="6"/>
  <c r="X9" i="6"/>
  <c r="AC8" i="6"/>
  <c r="AB8" i="6"/>
  <c r="AA8" i="6"/>
  <c r="Z8" i="6"/>
  <c r="Y8" i="6"/>
  <c r="X8" i="6"/>
  <c r="AC7" i="6"/>
  <c r="AB7" i="6"/>
  <c r="AA7" i="6"/>
  <c r="Z7" i="6"/>
  <c r="Y7" i="6"/>
  <c r="X7" i="6"/>
  <c r="AC36" i="5"/>
  <c r="AB36" i="5"/>
  <c r="AA36" i="5"/>
  <c r="AC35" i="5"/>
  <c r="AB35" i="5"/>
  <c r="AA35" i="5"/>
  <c r="AC34" i="5"/>
  <c r="AB34" i="5"/>
  <c r="AA34" i="5"/>
  <c r="AC33" i="5"/>
  <c r="AB33" i="5"/>
  <c r="AA33" i="5"/>
  <c r="AC32" i="5"/>
  <c r="AB32" i="5"/>
  <c r="AA32" i="5"/>
  <c r="AC31" i="5"/>
  <c r="AB31" i="5"/>
  <c r="AA31" i="5"/>
  <c r="AB26" i="5"/>
  <c r="Z26" i="5"/>
  <c r="Y26" i="5"/>
  <c r="AC25" i="5"/>
  <c r="AB25" i="5"/>
  <c r="AA25" i="5"/>
  <c r="Z25" i="5"/>
  <c r="Y25" i="5"/>
  <c r="X25" i="5"/>
  <c r="AC24" i="5"/>
  <c r="AB24" i="5"/>
  <c r="AA24" i="5"/>
  <c r="Z24" i="5"/>
  <c r="Y24" i="5"/>
  <c r="X24" i="5"/>
  <c r="AC23" i="5"/>
  <c r="AB23" i="5"/>
  <c r="AA23" i="5"/>
  <c r="Z23" i="5"/>
  <c r="Y23" i="5"/>
  <c r="X23" i="5"/>
  <c r="AC22" i="5"/>
  <c r="AB22" i="5"/>
  <c r="AA22" i="5"/>
  <c r="Z22" i="5"/>
  <c r="Y22" i="5"/>
  <c r="X22" i="5"/>
  <c r="AC21" i="5"/>
  <c r="AB21" i="5"/>
  <c r="AA21" i="5"/>
  <c r="Z21" i="5"/>
  <c r="Y21" i="5"/>
  <c r="X21" i="5"/>
  <c r="AC20" i="5"/>
  <c r="AB20" i="5"/>
  <c r="AA20" i="5"/>
  <c r="Z20" i="5"/>
  <c r="Y20" i="5"/>
  <c r="X20" i="5"/>
  <c r="AC19" i="5"/>
  <c r="AB19" i="5"/>
  <c r="AA19" i="5"/>
  <c r="Z19" i="5"/>
  <c r="Y19" i="5"/>
  <c r="X19" i="5"/>
  <c r="AC18" i="5"/>
  <c r="AB18" i="5"/>
  <c r="AA18" i="5"/>
  <c r="Z18" i="5"/>
  <c r="Y18" i="5"/>
  <c r="X18" i="5"/>
  <c r="AC17" i="5"/>
  <c r="AB17" i="5"/>
  <c r="AA17" i="5"/>
  <c r="Z17" i="5"/>
  <c r="Y17" i="5"/>
  <c r="X17" i="5"/>
  <c r="AC16" i="5"/>
  <c r="AB16" i="5"/>
  <c r="AA16" i="5"/>
  <c r="Z16" i="5"/>
  <c r="Y16" i="5"/>
  <c r="X16" i="5"/>
  <c r="AC15" i="5"/>
  <c r="AB15" i="5"/>
  <c r="AA15" i="5"/>
  <c r="Z15" i="5"/>
  <c r="Y15" i="5"/>
  <c r="X15" i="5"/>
  <c r="AC14" i="5"/>
  <c r="AB14" i="5"/>
  <c r="AA14" i="5"/>
  <c r="Z14" i="5"/>
  <c r="Y14" i="5"/>
  <c r="X14" i="5"/>
  <c r="AC13" i="5"/>
  <c r="AA13" i="5"/>
  <c r="Z13" i="5"/>
  <c r="Y13" i="5"/>
  <c r="X13" i="5"/>
  <c r="AC12" i="5"/>
  <c r="AB12" i="5"/>
  <c r="AA12" i="5"/>
  <c r="Z12" i="5"/>
  <c r="Y12" i="5"/>
  <c r="X12" i="5"/>
  <c r="AC11" i="5"/>
  <c r="AB11" i="5"/>
  <c r="AA11" i="5"/>
  <c r="Z11" i="5"/>
  <c r="Y11" i="5"/>
  <c r="X11" i="5"/>
  <c r="AC10" i="5"/>
  <c r="AB10" i="5"/>
  <c r="AA10" i="5"/>
  <c r="Z10" i="5"/>
  <c r="Y10" i="5"/>
  <c r="X10" i="5"/>
  <c r="AC9" i="5"/>
  <c r="AB9" i="5"/>
  <c r="Z9" i="5"/>
  <c r="Y9" i="5"/>
  <c r="X9" i="5"/>
  <c r="AC8" i="5"/>
  <c r="AB8" i="5"/>
  <c r="AA8" i="5"/>
  <c r="Z8" i="5"/>
  <c r="AC7" i="5"/>
  <c r="AB7" i="5"/>
  <c r="AA7" i="5"/>
  <c r="Z7" i="5"/>
  <c r="Y7" i="5"/>
  <c r="X7" i="5"/>
  <c r="AC6" i="5"/>
  <c r="AB6" i="5"/>
  <c r="AA6" i="5"/>
  <c r="X6" i="5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X62" i="3"/>
  <c r="W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X113" i="2"/>
  <c r="W113" i="2"/>
  <c r="V113" i="2"/>
  <c r="U113" i="2"/>
  <c r="S113" i="2"/>
  <c r="X112" i="2"/>
  <c r="W112" i="2"/>
  <c r="V112" i="2"/>
  <c r="U112" i="2"/>
  <c r="S112" i="2"/>
  <c r="X111" i="2"/>
  <c r="W111" i="2"/>
  <c r="V111" i="2"/>
  <c r="U111" i="2"/>
  <c r="S111" i="2"/>
  <c r="X110" i="2"/>
  <c r="W110" i="2"/>
  <c r="V110" i="2"/>
  <c r="U110" i="2"/>
  <c r="S110" i="2"/>
  <c r="X109" i="2"/>
  <c r="W109" i="2"/>
  <c r="V109" i="2"/>
  <c r="U109" i="2"/>
  <c r="S109" i="2"/>
  <c r="X108" i="2"/>
  <c r="W108" i="2"/>
  <c r="V108" i="2"/>
  <c r="U108" i="2"/>
  <c r="S108" i="2"/>
  <c r="X107" i="2"/>
  <c r="W107" i="2"/>
  <c r="V107" i="2"/>
  <c r="U107" i="2"/>
  <c r="S107" i="2"/>
  <c r="X106" i="2"/>
  <c r="W106" i="2"/>
  <c r="V106" i="2"/>
  <c r="U106" i="2"/>
  <c r="S106" i="2"/>
  <c r="X105" i="2"/>
  <c r="W105" i="2"/>
  <c r="V105" i="2"/>
  <c r="U105" i="2"/>
  <c r="S105" i="2"/>
  <c r="X104" i="2"/>
  <c r="W104" i="2"/>
  <c r="V104" i="2"/>
  <c r="U104" i="2"/>
  <c r="S104" i="2"/>
  <c r="X103" i="2"/>
  <c r="W103" i="2"/>
  <c r="V103" i="2"/>
  <c r="U103" i="2"/>
  <c r="S103" i="2"/>
  <c r="X102" i="2"/>
  <c r="V102" i="2"/>
  <c r="S102" i="2"/>
  <c r="X101" i="2"/>
  <c r="S101" i="2"/>
  <c r="X95" i="2"/>
  <c r="W95" i="2"/>
  <c r="V95" i="2"/>
  <c r="U95" i="2"/>
  <c r="S95" i="2"/>
  <c r="X94" i="2"/>
  <c r="W94" i="2"/>
  <c r="V94" i="2"/>
  <c r="U94" i="2"/>
  <c r="S94" i="2"/>
  <c r="X93" i="2"/>
  <c r="W93" i="2"/>
  <c r="V93" i="2"/>
  <c r="U93" i="2"/>
  <c r="S93" i="2"/>
  <c r="X92" i="2"/>
  <c r="W92" i="2"/>
  <c r="V92" i="2"/>
  <c r="U92" i="2"/>
  <c r="S92" i="2"/>
  <c r="X91" i="2"/>
  <c r="W91" i="2"/>
  <c r="V91" i="2"/>
  <c r="U91" i="2"/>
  <c r="S91" i="2"/>
  <c r="X90" i="2"/>
  <c r="W90" i="2"/>
  <c r="V90" i="2"/>
  <c r="U90" i="2"/>
  <c r="S90" i="2"/>
  <c r="X89" i="2"/>
  <c r="W89" i="2"/>
  <c r="V89" i="2"/>
  <c r="U89" i="2"/>
  <c r="S89" i="2"/>
  <c r="X88" i="2"/>
  <c r="W88" i="2"/>
  <c r="V88" i="2"/>
  <c r="U88" i="2"/>
  <c r="S88" i="2"/>
  <c r="X87" i="2"/>
  <c r="W87" i="2"/>
  <c r="V87" i="2"/>
  <c r="U87" i="2"/>
  <c r="S87" i="2"/>
  <c r="X86" i="2"/>
  <c r="W86" i="2"/>
  <c r="V86" i="2"/>
  <c r="U86" i="2"/>
  <c r="S86" i="2"/>
  <c r="X85" i="2"/>
  <c r="W85" i="2"/>
  <c r="V85" i="2"/>
  <c r="U85" i="2"/>
  <c r="S85" i="2"/>
  <c r="X84" i="2"/>
  <c r="V84" i="2"/>
  <c r="S84" i="2"/>
  <c r="X83" i="2"/>
  <c r="S83" i="2"/>
  <c r="X76" i="2"/>
  <c r="W76" i="2"/>
  <c r="V76" i="2"/>
  <c r="U76" i="2"/>
  <c r="S76" i="2"/>
  <c r="X75" i="2"/>
  <c r="W75" i="2"/>
  <c r="V75" i="2"/>
  <c r="U75" i="2"/>
  <c r="S75" i="2"/>
  <c r="X74" i="2"/>
  <c r="W74" i="2"/>
  <c r="V74" i="2"/>
  <c r="U74" i="2"/>
  <c r="S74" i="2"/>
  <c r="X73" i="2"/>
  <c r="W73" i="2"/>
  <c r="V73" i="2"/>
  <c r="U73" i="2"/>
  <c r="S73" i="2"/>
  <c r="X72" i="2"/>
  <c r="W72" i="2"/>
  <c r="V72" i="2"/>
  <c r="U72" i="2"/>
  <c r="S72" i="2"/>
  <c r="X71" i="2"/>
  <c r="W71" i="2"/>
  <c r="V71" i="2"/>
  <c r="U71" i="2"/>
  <c r="S71" i="2"/>
  <c r="X70" i="2"/>
  <c r="W70" i="2"/>
  <c r="V70" i="2"/>
  <c r="U70" i="2"/>
  <c r="S70" i="2"/>
  <c r="X69" i="2"/>
  <c r="W69" i="2"/>
  <c r="V69" i="2"/>
  <c r="U69" i="2"/>
  <c r="S69" i="2"/>
  <c r="X68" i="2"/>
  <c r="W68" i="2"/>
  <c r="V68" i="2"/>
  <c r="U68" i="2"/>
  <c r="S68" i="2"/>
  <c r="X67" i="2"/>
  <c r="W67" i="2"/>
  <c r="V67" i="2"/>
  <c r="U67" i="2"/>
  <c r="S67" i="2"/>
  <c r="X66" i="2"/>
  <c r="W66" i="2"/>
  <c r="V66" i="2"/>
  <c r="U66" i="2"/>
  <c r="S66" i="2"/>
  <c r="X65" i="2"/>
  <c r="V65" i="2"/>
  <c r="S65" i="2"/>
  <c r="X64" i="2"/>
  <c r="S64" i="2"/>
  <c r="X58" i="2"/>
  <c r="W58" i="2"/>
  <c r="V58" i="2"/>
  <c r="U58" i="2"/>
  <c r="S58" i="2"/>
  <c r="X57" i="2"/>
  <c r="W57" i="2"/>
  <c r="V57" i="2"/>
  <c r="U57" i="2"/>
  <c r="S57" i="2"/>
  <c r="X56" i="2"/>
  <c r="W56" i="2"/>
  <c r="V56" i="2"/>
  <c r="U56" i="2"/>
  <c r="S56" i="2"/>
  <c r="X55" i="2"/>
  <c r="W55" i="2"/>
  <c r="V55" i="2"/>
  <c r="U55" i="2"/>
  <c r="S55" i="2"/>
  <c r="X54" i="2"/>
  <c r="V54" i="2"/>
  <c r="U54" i="2"/>
  <c r="S54" i="2"/>
  <c r="W53" i="2"/>
  <c r="X52" i="2"/>
  <c r="W52" i="2"/>
  <c r="V52" i="2"/>
  <c r="U52" i="2"/>
  <c r="S52" i="2"/>
  <c r="X51" i="2"/>
  <c r="W51" i="2"/>
  <c r="V51" i="2"/>
  <c r="U51" i="2"/>
  <c r="S51" i="2"/>
  <c r="X50" i="2"/>
  <c r="W50" i="2"/>
  <c r="V50" i="2"/>
  <c r="U50" i="2"/>
  <c r="S50" i="2"/>
  <c r="X49" i="2"/>
  <c r="W49" i="2"/>
  <c r="V49" i="2"/>
  <c r="U49" i="2"/>
  <c r="S49" i="2"/>
  <c r="X48" i="2"/>
  <c r="W48" i="2"/>
  <c r="V48" i="2"/>
  <c r="U48" i="2"/>
  <c r="S48" i="2"/>
  <c r="X47" i="2"/>
  <c r="V47" i="2"/>
  <c r="S47" i="2"/>
  <c r="X46" i="2"/>
  <c r="S46" i="2"/>
</calcChain>
</file>

<file path=xl/sharedStrings.xml><?xml version="1.0" encoding="utf-8"?>
<sst xmlns="http://schemas.openxmlformats.org/spreadsheetml/2006/main" count="5157" uniqueCount="603">
  <si>
    <t>Dataset:Incidenti  stradali con lesioni alle persone</t>
  </si>
  <si>
    <t>Tipo dato</t>
  </si>
  <si>
    <t>incidenti stradali con lesioni alle persone</t>
  </si>
  <si>
    <t>Localizzazione dell incidente</t>
  </si>
  <si>
    <t>totale</t>
  </si>
  <si>
    <t>Intersezione</t>
  </si>
  <si>
    <t>Ora incidente stradale</t>
  </si>
  <si>
    <t>Giorno della settimana</t>
  </si>
  <si>
    <t>Territorio</t>
  </si>
  <si>
    <t>Italia</t>
  </si>
  <si>
    <t>Abruzzo</t>
  </si>
  <si>
    <t>Natura dell incidente</t>
  </si>
  <si>
    <t>Mese</t>
  </si>
  <si>
    <t>Incidente mortale</t>
  </si>
  <si>
    <t>no</t>
  </si>
  <si>
    <t>si</t>
  </si>
  <si>
    <t>Seleziona periodo</t>
  </si>
  <si>
    <t/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</si>
  <si>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</si>
  <si>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</si>
  <si>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</si>
  <si>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</si>
  <si>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</si>
  <si>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</si>
  <si>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</si>
  <si>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</si>
  <si>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</si>
  <si>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</si>
  <si>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</si>
  <si>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</si>
  <si>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</si>
  <si>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</si>
  <si>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</si>
  <si>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</si>
  <si>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</si>
  <si>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</si>
  <si>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</si>
  <si>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</si>
  <si>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</si>
  <si>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</si>
  <si>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Morti in incidenti stradali:</t>
  </si>
  <si>
    <t>Feriti in incidenti stradali:</t>
  </si>
  <si>
    <t>Pop residente media:</t>
  </si>
  <si>
    <t>Tabella 2.1: Incidenti stradali, morti e tasso di mortalità in Italia. Anni 2001, 2011, 2014-2022</t>
  </si>
  <si>
    <t>Anni</t>
  </si>
  <si>
    <t xml:space="preserve">Incidenti </t>
  </si>
  <si>
    <t>di cui incidenti mortali</t>
  </si>
  <si>
    <t>% incidenti mortali</t>
  </si>
  <si>
    <t>Morti</t>
  </si>
  <si>
    <t>Variaz. %  morti 
annua</t>
  </si>
  <si>
    <t>Variaz. %  morti rispetto al 2001</t>
  </si>
  <si>
    <t>Variaz. % morti rispetto al 2011</t>
  </si>
  <si>
    <t>Tasso mortalità stradale (morti x 1.000.000 residenti)</t>
  </si>
  <si>
    <t>-</t>
  </si>
  <si>
    <t>Tabella 2.2 : Incidenti stradali, morti e tasso di mortalità in Abruzzo.  Anni 2001, 2011, 2014-2022</t>
  </si>
  <si>
    <t>Variaz. %  morti
 annua</t>
  </si>
  <si>
    <t>Tabella 2.7: Incidenti stradali, feriti e tasso di lesività in Italia. Anni 2001, 2011, 2014-2022</t>
  </si>
  <si>
    <t>Incidenti non mortali</t>
  </si>
  <si>
    <t>% incidenti non mortali</t>
  </si>
  <si>
    <t>Feriti</t>
  </si>
  <si>
    <t xml:space="preserve">Variaz. %  feriti
annua </t>
  </si>
  <si>
    <t>Variaz. %  feriti rispetto al 2001</t>
  </si>
  <si>
    <t>Variaz. % feriti rispetto al 2011</t>
  </si>
  <si>
    <t xml:space="preserve">Tasso lesività stradale </t>
  </si>
  <si>
    <t>Tabella 2.8: Incidenti stradali, feriti e tasso di lesività in Abruzzo. Anni 2001, 2011, 2014-2022</t>
  </si>
  <si>
    <t>morto</t>
  </si>
  <si>
    <t xml:space="preserve">  Piemonte</t>
  </si>
  <si>
    <t xml:space="preserve">  Valle d'Aosta / Vallée d'Aoste</t>
  </si>
  <si>
    <t>..</t>
  </si>
  <si>
    <t xml:space="preserve">  Liguria</t>
  </si>
  <si>
    <t xml:space="preserve">  Lombardia</t>
  </si>
  <si>
    <t xml:space="preserve">  Trentino Alto Adige / Südtirol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</si>
  <si>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</si>
  <si>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</si>
  <si>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</si>
  <si>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</si>
  <si>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</si>
  <si>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</si>
  <si>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</si>
  <si>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</si>
  <si>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  L'Aquila</t>
  </si>
  <si>
    <t xml:space="preserve">    Teramo</t>
  </si>
  <si>
    <t xml:space="preserve">    Pescara</t>
  </si>
  <si>
    <t xml:space="preserve">    Chieti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</si>
  <si>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</si>
  <si>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</si>
  <si>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</si>
  <si>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</si>
  <si>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</si>
  <si>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</si>
  <si>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</si>
  <si>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Popolazione media:</t>
  </si>
  <si>
    <t>ITALIA</t>
  </si>
  <si>
    <t>Piemonte</t>
  </si>
  <si>
    <t>Valle d'Aosta / Vallée d'Aoste</t>
  </si>
  <si>
    <t>Liguria</t>
  </si>
  <si>
    <t>Lombardia</t>
  </si>
  <si>
    <t>Trentino 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</si>
  <si>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</si>
  <si>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</si>
  <si>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</si>
  <si>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</si>
  <si>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</si>
  <si>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</si>
  <si>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</si>
  <si>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 xml:space="preserve">  L'Aquila</t>
  </si>
  <si>
    <t xml:space="preserve">  Teramo</t>
  </si>
  <si>
    <t xml:space="preserve">  Pescara</t>
  </si>
  <si>
    <t xml:space="preserve">  Chieti</t>
  </si>
  <si>
    <t>Molise</t>
  </si>
  <si>
    <t>Campania</t>
  </si>
  <si>
    <t>Puglia</t>
  </si>
  <si>
    <t>Basilicata</t>
  </si>
  <si>
    <t>Calabria</t>
  </si>
  <si>
    <t>Sicilia</t>
  </si>
  <si>
    <t>Sardegna</t>
  </si>
  <si>
    <t>Tasso mortalità stradale</t>
  </si>
  <si>
    <t>Grafico 2.1: Tasso di mortalità stradale (morti per milione di residenti) in Italia e in Abruzzo. Anni 2001- 2022</t>
  </si>
  <si>
    <t>Fonte dati: elaborazione Ufficio di Statistica della Regione Abruzzo su dati Istat</t>
  </si>
  <si>
    <t>Feriti in incidenti stradali</t>
  </si>
  <si>
    <t>ferito</t>
  </si>
  <si>
    <t>Tasso di lesività</t>
  </si>
  <si>
    <t>Grafico 2.7: Tasso di lesività stradale (feriti per milioni di residenti) in Italia e in Abruzzo. Anni 2001 - 2022</t>
  </si>
  <si>
    <t xml:space="preserve">Tabella 2.3: Morti in incidenti stradali per regione, variazioni percentuali e tassi di mortalità. Anni 2001, 2011, 2021, 2022
</t>
  </si>
  <si>
    <t>Pop. Media:</t>
  </si>
  <si>
    <t>Regione</t>
  </si>
  <si>
    <t>Valori assoluti</t>
  </si>
  <si>
    <t>Variazione %</t>
  </si>
  <si>
    <t>Tasso di mortalità stradale
 (morti per milione di residenti)</t>
  </si>
  <si>
    <t>Tasso di mortalità:</t>
  </si>
  <si>
    <t>Grafico 2.2: Tasso di mortalità stradale (morti per milioni di residenti) per regione. Anni 2011 e 2022</t>
  </si>
  <si>
    <t>2022/2001</t>
  </si>
  <si>
    <t>2022/2011</t>
  </si>
  <si>
    <t>2022/2021</t>
  </si>
  <si>
    <t>Valle d'Aosta</t>
  </si>
  <si>
    <t xml:space="preserve">  Valle d'Aosta</t>
  </si>
  <si>
    <t xml:space="preserve">  Trentino Alto Adige</t>
  </si>
  <si>
    <t>Trentino Alto Adige</t>
  </si>
  <si>
    <t>Trentino-A. Adige</t>
  </si>
  <si>
    <t>Friuli-Venezia G.</t>
  </si>
  <si>
    <t>Tasso di mortalità stradale
 (morti per milioni di abitanti)</t>
  </si>
  <si>
    <t>L'Aquila</t>
  </si>
  <si>
    <t>Teramo</t>
  </si>
  <si>
    <t>Pescara</t>
  </si>
  <si>
    <t>Chieti</t>
  </si>
  <si>
    <t>Tabella 2.9: Feriti in incidenti stradali per regione, variazioni percentuali e tassi di lesività. Anni 2001, 2011, 2021, 2022</t>
  </si>
  <si>
    <t>Tasso di lesività stradale
(feriti per milione di residenti)</t>
  </si>
  <si>
    <t>Grafico 2.8: Tasso di lesività stradale (feriti per milioni di residenti) per regione. Anni 2011 e 2022</t>
  </si>
  <si>
    <t xml:space="preserve">  Trentino Alto Adige </t>
  </si>
  <si>
    <t xml:space="preserve"> </t>
  </si>
  <si>
    <t>Indice di mortalità</t>
  </si>
  <si>
    <t>Grafico 2.3: Indice di mortalità (morti in incidenti stradali rispetto al totale incidenti x100) per regione. Anni 2011 e 2022</t>
  </si>
  <si>
    <t xml:space="preserve">  Friuli-V. Giulia</t>
  </si>
  <si>
    <t xml:space="preserve">  Trentino-A. Adige</t>
  </si>
  <si>
    <t>old</t>
  </si>
  <si>
    <t>Indice di lesività</t>
  </si>
  <si>
    <t>Grafico 2.9: Indice di lesività stradale (feriti rispetto al totale incidenti x 100) per regione. Anni 2011 e 2022</t>
  </si>
  <si>
    <t xml:space="preserve">  Friuli-Venezia G.</t>
  </si>
  <si>
    <t>Tabella 2.4: Tasso di mortalità stradale (morti per milione di residenti) su strade urbane* per regione e province dell'Abruzzo. Anni 2011, 2020, 2021, 2022</t>
  </si>
  <si>
    <t>Morti su Strade urbane</t>
  </si>
  <si>
    <t xml:space="preserve">* Le strade Provinciali, Statali e Regionali sono incluse nella categoria “Strade urbane” se si trovano entro l’abitato, mentre sono incluse nella categoria “Strade extraurbane” se si trovano fuori dall’abitato.
</t>
  </si>
  <si>
    <t>Grafico 2.4: Tasso di mortalità stradale (morti per milione di residenti) su strade urbane per regione e province dell'Abruzzo. Anno 2022</t>
  </si>
  <si>
    <t xml:space="preserve"> Valle d'Aosta</t>
  </si>
  <si>
    <t>Tabella 2.5: Tasso di mortalità stradale (morti per milione di residenti) su autostrade per regione e province dell'Abruzzo. Anni 2011, 2020, 2021, 2022</t>
  </si>
  <si>
    <t>Morti su Autostrade</t>
  </si>
  <si>
    <t>Grafico 2.5: Tasso di mortalità stradale (morti per milione di residenti) su autostrade per regione e province dell'Abruzzo. Anno 2022</t>
  </si>
  <si>
    <t>non ci sono autostrade</t>
  </si>
  <si>
    <t>Tabella 2.6: Tasso di mortalità stradale (morti per milione di residenti) su strade extraurbane per regione e province dell'Abruzzo. Anni 2011, 2020, 2021, 2022</t>
  </si>
  <si>
    <t>Morti su altre strade (extraurbane)</t>
  </si>
  <si>
    <t>Grafico 2.6: Tasso di mortalità stradale (morti per milione di residenti) su strade extraurbane per regione e province dell'Abruzzo. Anno 2022</t>
  </si>
  <si>
    <t>Morti su (TUTTE) le strade</t>
  </si>
  <si>
    <t>Tasso di mortalità stradale (morti per milione di abitanti) in Italia, Abruzzo e province. Anni 2011 e 2020</t>
  </si>
  <si>
    <t>Grafico 3.13: Tasso di mortalità stradale (morti per milione di residenti) in Italia, Abruzzo e province. Anni 2011 e 2022</t>
  </si>
  <si>
    <t>Feriti su Strade urbane</t>
  </si>
  <si>
    <t>Tasso di lesività stradale (feriti per milione di abitanti) su strada urbana per regione e province dell'Abruzzo</t>
  </si>
  <si>
    <t>Grafico 2.10: Tasso di lesività stradale (feriti per milione di abitanti) su strada urbana per regione e province dell'Abruzzo. Anno 2022</t>
  </si>
  <si>
    <t>Feriti su Autostrade</t>
  </si>
  <si>
    <t>Tasso di lesività stradale (feriti per milione di abitanti) su autostrada per regione e province dell'Abruzzo</t>
  </si>
  <si>
    <t>Grafico 2.11: Tasso di lesività stradale (feriti per milione di abitanti) su autostrada per regione e province dell'Abruzzo. Anno 2022</t>
  </si>
  <si>
    <t>non ci sono autostrade in Sardegna</t>
  </si>
  <si>
    <t>Feriti su altre strade urbane (extraurbane)</t>
  </si>
  <si>
    <t>Tasso di lesività stradale (feriti per milione di abitanti) su altre strade per regione e province dell'Abruzzo</t>
  </si>
  <si>
    <t>Grafico 2.12: Tasso di lesività stradale (feriti per milione di abitanti) su strade extraurbane per regione e province dell'Abruzzo. Anno 2022</t>
  </si>
  <si>
    <t>Feriti su (TUTTE) le strade</t>
  </si>
  <si>
    <t xml:space="preserve"> Tasso di lesività stradale (feriti per milione di abitanti)</t>
  </si>
  <si>
    <t>Grafico 3.14: Tasso di lesività stradale (feriti per milione di abitanti) in Italia, Abruzzo e province. Anni 2011 e 2022</t>
  </si>
  <si>
    <t>&lt;?xml version="1.0" encoding="utf-16"?&gt;&lt;WebTableParameter xmlns:xsd="http://www.w3.org/2001/XMLSchema" xmlns:xsi="http://www.w3.org/2001/XMLSchema-instance" xmlns="http://stats.oecd.org/OECDStatWS/2004/03/01/"&gt;&lt;DataTable Code="DCIS_MORTIFERITISTR1" HasMetadata="true"&gt;&lt;Name LocaleIsoCode="en"&gt;Killed and injured in road accidents&lt;/Name&gt;&lt;Name LocaleIsoCode="it"&gt;Morti e feriti in incidenti stradali&lt;/Name&gt;&lt;Dimension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Code="ITF1" HasMetadata="false" HasOnlyUnitMetadata="false" HasChild="1"&gt;&lt;Name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LocaleIsoCode="it"&gt;Chieti&lt;/Name&gt;&lt;/ChildMember&gt;&lt;/ChildMember&gt;&lt;/Member&gt;&lt;/Dimension&gt;&lt;Dimension Code="TIPO_DATO22" HasMetadata="false" CommonCode="TIPO_DATO22" Display="labels"&gt;&lt;Name LocaleIsoCode="en"&gt;Data type&lt;/Name&gt;&lt;Name LocaleIsoCode="it"&gt;Tipo dato&lt;/Name&gt;&lt;Member Code="KILLINJ" HasMetadata="false" HasChild="0"&gt;&lt;Name LocaleIsoCode="en"&gt;killed and injured&lt;/Name&gt;&lt;Name LocaleIsoCode="it"&gt;morti e feriti&lt;/Name&gt;&lt;/Member&gt;&lt;/Dimension&gt;&lt;Dimension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HasChild="0"&gt;&lt;Name LocaleIsoCode="en"&gt;urban road&lt;/Name&gt;&lt;Name LocaleIsoCode="it"&gt;strada urbana&lt;/Name&gt;&lt;/Member&gt;&lt;Member Code="2" HasMetadata="false" HasChild="0"&gt;&lt;Name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 IsDisplayed="true"&gt;&lt;Name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Code="ESITO" HasMetadata="false" CommonCode="ESITO" Display="labels"&gt;&lt;Name LocaleIsoCode="en"&gt;Result&lt;/Name&gt;&lt;Name LocaleIsoCode="it"&gt;Esito&lt;/Name&gt;&lt;Member Code="M" HasMetadata="false" HasChild="0" IsDisplayed="true"&gt;&lt;Name LocaleIsoCode="en"&gt;killed&lt;/Name&gt;&lt;Name LocaleIsoCode="it"&gt;morto&lt;/Name&gt;&lt;/Member&gt;&lt;Member Code="F" HasMetadata="false" HasChild="0"&gt;&lt;Name LocaleIsoCode="en"&gt;injured&lt;/Name&gt;&lt;Name LocaleIsoCode="it"&gt;ferito&lt;/Name&gt;&lt;/Member&gt;&lt;Member Code="9" HasMetadata="false" HasChild="0"&gt;&lt;Name LocaleIsoCode="en"&gt;total&lt;/Name&gt;&lt;Name LocaleIsoCode="it"&gt;totale&lt;/Name&gt;&lt;/Member&gt;&lt;/Dimension&gt;&lt;Dimension Code="RUOLO" HasMetadata="false" CommonCode="RUOLO" Display="labels"&gt;&lt;Name LocaleIsoCode="en"&gt;Person class&lt;/Name&gt;&lt;Name LocaleIsoCode="it"&gt;Ruolo&lt;/Name&gt;&lt;Member Code="C" HasMetadata="true" HasChild="0"&gt;&lt;Name LocaleIsoCode="en"&gt;driver&lt;/Name&gt;&lt;Name LocaleIsoCode="it"&gt;conducente&lt;/Name&gt;&lt;/Member&gt;&lt;Member Code="P" HasMetadata="false" HasChild="0"&gt;&lt;Name LocaleIsoCode="en"&gt;passenger&lt;/Name&gt;&lt;Name LocaleIsoCode="it"&gt;passeggero&lt;/Name&gt;&lt;/Member&gt;&lt;Member Code="X" HasMetadata="false" HasChild="0"&gt;&lt;Name LocaleIsoCode="en"&gt;pedestrian&lt;/Name&gt;&lt;Name LocaleIsoCode="it"&gt;pedone&lt;/Name&gt;&lt;/Member&gt;&lt;Member Code="9" HasMetadata="false"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Code="Y_UN5" HasMetadata="false" HasChild="0"&gt;&lt;Name LocaleIsoCode="en"&gt;until 5 years&lt;/Name&gt;&lt;Name LocaleIsoCode="it"&gt;fino a 5 anni&lt;/Name&gt;&lt;/Member&gt;&lt;Member Code="Y6-9" HasMetadata="false" HasChild="0"&gt;&lt;Name LocaleIsoCode="en"&gt;6-9 years&lt;/Name&gt;&lt;Name LocaleIsoCode="it"&gt;6-9 anni&lt;/Name&gt;&lt;/Member&gt;&lt;Member Code="Y10-14" HasMetadata="false" HasChild="0"&gt;&lt;Name LocaleIsoCode="en"&gt;10-14 years&lt;/Name&gt;&lt;Name LocaleIsoCode="it"&gt;10-14 anni&lt;/Name&gt;&lt;/Member&gt;&lt;Member Code="Y15-17" HasMetadata="false" HasChild="0"&gt;&lt;Name LocaleIsoCode="en"&gt;15-17 years&lt;/Name&gt;&lt;Name LocaleIsoCode="it"&gt;15-17 anni&lt;/Name&gt;&lt;/Member&gt;&lt;Member Code="Y18-20" HasMetadata="false" HasChild="0"&gt;&lt;Name LocaleIsoCode="en"&gt;18-20 years&lt;/Name&gt;&lt;Name LocaleIsoCode="it"&gt;18-20 anni&lt;/Name&gt;&lt;/Member&gt;&lt;Member Code="Y21-24" HasMetadata="false" HasChild="0"&gt;&lt;Name LocaleIsoCode="en"&gt;21-24 years&lt;/Name&gt;&lt;Name LocaleIsoCode="it"&gt;21-24 anni&lt;/Name&gt;&lt;/Member&gt;&lt;Member Code="Y25-29" HasMetadata="false" HasChild="0"&gt;&lt;Name LocaleIsoCode="en"&gt;25-29 years&lt;/Name&gt;&lt;Name LocaleIsoCode="it"&gt;25-29 anni&lt;/Name&gt;&lt;/Member&gt;&lt;Member Code="Y30-44" HasMetadata="false" HasChild="0"&gt;&lt;Name LocaleIsoCode="en"&gt;30-44 years&lt;/Name&gt;&lt;Name LocaleIsoCode="it"&gt;30-44 anni&lt;/Name&gt;&lt;/Member&gt;&lt;Member Code="Y45-54" HasMetadata="false" HasChild="0"&gt;&lt;Name LocaleIsoCode="en"&gt;45-54 years&lt;/Name&gt;&lt;Name LocaleIsoCode="it"&gt;45-54 anni&lt;/Name&gt;&lt;/Member&gt;&lt;Member Code="Y55-59" HasMetadata="false" HasChild="0"&gt;&lt;Name LocaleIsoCode="en"&gt;55-59 years&lt;/Name&gt;&lt;Name LocaleIsoCode="it"&gt;55-59 anni&lt;/Name&gt;&lt;/Member&gt;&lt;Member Code="Y60-64" HasMetadata="false" HasChild="0"&gt;&lt;Name LocaleIsoCode="en"&gt;60-64 years&lt;/Name&gt;&lt;Name LocaleIsoCode="it"&gt;60-64 anni&lt;/Name&gt;&lt;/Member&gt;&lt;Member Code="Y_GE65" HasMetadata="false" HasChild="0"&gt;&lt;Name LocaleIsoCode="en"&gt;65 years and over&lt;/Name&gt;&lt;Name LocaleIsoCode="it"&gt;65 anni e più&lt;/Name&gt;&lt;/Member&gt;&lt;Member Code="UNK" HasMetadata="false" HasChild="0"&gt;&lt;Name LocaleIsoCode="en"&gt;age unknown&lt;/Name&gt;&lt;Name LocaleIsoCode="it"&gt;imprecisata&lt;/Name&gt;&lt;/Member&gt;&lt;Member Code="TOTAL" HasMetadata="false" HasChild="0" IsDisplayed="true"&gt;&lt;Name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Code="2001" HasMetadata="false"&gt;&lt;Name LocaleIsoCode="en"&gt;2001&lt;/Name&gt;&lt;Name LocaleIsoCode="it"&gt;2001&lt;/Name&gt;&lt;/Member&gt;&lt;Member Code="2002" HasMetadata="false"&gt;&lt;Name LocaleIsoCode="en"&gt;2002&lt;/Name&gt;&lt;Name LocaleIsoCode="it"&gt;2002&lt;/Name&gt;&lt;/Member&gt;&lt;Member Code="2003" HasMetadata="false"&gt;&lt;Name LocaleIsoCode="en"&gt;2003&lt;/Name&gt;&lt;Name LocaleIsoCode="it"&gt;2003&lt;/Name&gt;&lt;/Member&gt;&lt;Member Code="2004" HasMetadata="false"&gt;&lt;Name LocaleIsoCode="en"&gt;2004&lt;/Name&gt;&lt;Name LocaleIsoCode="it"&gt;2004&lt;/Name&gt;&lt;/Member&gt;&lt;Member Code="2005" HasMetadata="false"&gt;&lt;Name LocaleIsoCode="en"&gt;2005&lt;/Name&gt;&lt;Name LocaleIsoCode="it"&gt;2005&lt;/Name&gt;&lt;/Member&gt;&lt;Member Code="2006" HasMetadata="false"&gt;&lt;Name LocaleIsoCode="en"&gt;2006&lt;/Name&gt;&lt;Name LocaleIsoCode="it"&gt;2006&lt;/Name&gt;&lt;/Member&gt;&lt;Member Code="2007" HasMetadata="false"&gt;&lt;Name LocaleIsoCode="en"&gt;2007&lt;/Name&gt;&lt;Name LocaleIsoCode="it"&gt;2007&lt;/Name&gt;&lt;/Member&gt;&lt;Member Code="2008" HasMetadata="false"&gt;&lt;Name LocaleIsoCode="en"&gt;2008&lt;/Name&gt;&lt;Name LocaleIsoCode="it"&gt;2008&lt;/Name&gt;&lt;/Member&gt;&lt;Member Code="2009" HasMetadata="false"&gt;&lt;Name LocaleIsoCode="en"&gt;2009&lt;/Name&gt;&lt;Name LocaleIsoCode="it"&gt;2009&lt;/Name&gt;&lt;/Member&gt;&lt;Member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HasMetadata="true"&gt;&lt;Name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WebTreeWasUsed="false"&gt;&lt;StartCodes Annual="2001" /&gt;&lt;EndCodes Annual="2020" /&gt;&lt;/TimeDimension&gt;&lt;/WBOSInformations&gt;&lt;Tabulation Axis="horizontal"&gt;&lt;Dimension Code="TIME" /&gt;&lt;/Tabulation&gt;&lt;Tabulation Axis="vertical"&gt;&lt;Dimension Code="ITTER107" /&gt;&lt;Dimension Code="LOCSTRADALE" /&gt;&lt;/Tabulation&gt;&lt;Tabulation Axis="page"&gt;&lt;Dimension Code="TIPO_DATO22" /&gt;&lt;Dimension Code="SEXISTAT1" /&gt;&lt;Dimension Code="ETA1" /&gt;&lt;Dimension Code="NATURAINCIDENTE" /&gt;&lt;Dimension Code="INTERSEZIONE" /&gt;&lt;Dimension Code="RUOLO" /&gt;&lt;Dimension Code="ESITO" /&gt;&lt;Dimension Code="MESE2"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</si>
  <si>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Dataset:Morti e feriti in incidenti stradali</t>
  </si>
  <si>
    <t>morti e feriti</t>
  </si>
  <si>
    <t>Sesso</t>
  </si>
  <si>
    <t>Classe di età</t>
  </si>
  <si>
    <t>Ruolo</t>
  </si>
  <si>
    <t>Esito</t>
  </si>
  <si>
    <t>strada urbana</t>
  </si>
  <si>
    <t>autostrada</t>
  </si>
  <si>
    <t>altra strada</t>
  </si>
  <si>
    <t>Strada urbana</t>
  </si>
  <si>
    <t>Autostrada</t>
  </si>
  <si>
    <t>Strada extraurbana</t>
  </si>
  <si>
    <t xml:space="preserve">Grafico 3.4: Morti in incidenti stradali in Abruzzo per tipo di strada. Anni 2001-2022
</t>
  </si>
  <si>
    <t>&lt;?xml version="1.0" encoding="utf-16"?&gt;&lt;WebTableParameter xmlns:xsd="http://www.w3.org/2001/XMLSchema" xmlns:xsi="http://www.w3.org/2001/XMLSchema-instance" xmlns="http://stats.oecd.org/OECDStatWS/2004/03/01/"&gt;&lt;DataTable Code="DCIS_MORTIFERITISTR1" HasMetadata="true"&gt;&lt;Name LocaleIsoCode="en"&gt;Killed and injured in road accidents&lt;/Name&gt;&lt;Name LocaleIsoCode="it"&gt;Morti e feriti in incidenti stradali&lt;/Name&gt;&lt;Dimension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Code="ITF1" HasMetadata="false" HasOnlyUnitMetadata="false" HasChild="1"&gt;&lt;Name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LocaleIsoCode="it"&gt;Chieti&lt;/Name&gt;&lt;/ChildMember&gt;&lt;/ChildMember&gt;&lt;/Member&gt;&lt;/Dimension&gt;&lt;Dimension Code="TIPO_DATO22" HasMetadata="false" CommonCode="TIPO_DATO22" Display="labels"&gt;&lt;Name LocaleIsoCode="en"&gt;Data type&lt;/Name&gt;&lt;Name LocaleIsoCode="it"&gt;Tipo dato&lt;/Name&gt;&lt;Member Code="KILLINJ" HasMetadata="false" HasChild="0"&gt;&lt;Name LocaleIsoCode="en"&gt;killed and injured&lt;/Name&gt;&lt;Name LocaleIsoCode="it"&gt;morti e feriti&lt;/Name&gt;&lt;/Member&gt;&lt;/Dimension&gt;&lt;Dimension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HasChild="0"&gt;&lt;Name LocaleIsoCode="en"&gt;urban road&lt;/Name&gt;&lt;Name LocaleIsoCode="it"&gt;strada urbana&lt;/Name&gt;&lt;/Member&gt;&lt;Member Code="2" HasMetadata="false" HasChild="0"&gt;&lt;Name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 IsDisplayed="true"&gt;&lt;Name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Code="ESITO" HasMetadata="false" CommonCode="ESITO" Display="labels"&gt;&lt;Name LocaleIsoCode="en"&gt;Result&lt;/Name&gt;&lt;Name LocaleIsoCode="it"&gt;Esito&lt;/Name&gt;&lt;Member Code="M" HasMetadata="false" HasChild="0"&gt;&lt;Name LocaleIsoCode="en"&gt;killed&lt;/Name&gt;&lt;Name LocaleIsoCode="it"&gt;morto&lt;/Name&gt;&lt;/Member&gt;&lt;Member Code="F" HasMetadata="false" HasChild="0" IsDisplayed="true"&gt;&lt;Name LocaleIsoCode="en"&gt;injured&lt;/Name&gt;&lt;Name LocaleIsoCode="it"&gt;ferito&lt;/Name&gt;&lt;/Member&gt;&lt;Member Code="9" HasMetadata="false" HasChild="0"&gt;&lt;Name LocaleIsoCode="en"&gt;total&lt;/Name&gt;&lt;Name LocaleIsoCode="it"&gt;totale&lt;/Name&gt;&lt;/Member&gt;&lt;/Dimension&gt;&lt;Dimension Code="RUOLO" HasMetadata="false" CommonCode="RUOLO" Display="labels"&gt;&lt;Name LocaleIsoCode="en"&gt;Person class&lt;/Name&gt;&lt;Name LocaleIsoCode="it"&gt;Ruolo&lt;/Name&gt;&lt;Member Code="C" HasMetadata="true" HasChild="0"&gt;&lt;Name LocaleIsoCode="en"&gt;driver&lt;/Name&gt;&lt;Name LocaleIsoCode="it"&gt;conducente&lt;/Name&gt;&lt;/Member&gt;&lt;Member Code="P" HasMetadata="false" HasChild="0"&gt;&lt;Name LocaleIsoCode="en"&gt;passenger&lt;/Name&gt;&lt;Name LocaleIsoCode="it"&gt;passeggero&lt;/Name&gt;&lt;/Member&gt;&lt;Member Code="X" HasMetadata="false" HasChild="0"&gt;&lt;Name LocaleIsoCode="en"&gt;pedestrian&lt;/Name&gt;&lt;Name LocaleIsoCode="it"&gt;pedone&lt;/Name&gt;&lt;/Member&gt;&lt;Member Code="9" HasMetadata="false"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Code="Y_UN5" HasMetadata="false" HasChild="0"&gt;&lt;Name LocaleIsoCode="en"&gt;until 5 years&lt;/Name&gt;&lt;Name LocaleIsoCode="it"&gt;fino a 5 anni&lt;/Name&gt;&lt;/Member&gt;&lt;Member Code="Y6-9" HasMetadata="false" HasChild="0"&gt;&lt;Name LocaleIsoCode="en"&gt;6-9 years&lt;/Name&gt;&lt;Name LocaleIsoCode="it"&gt;6-9 anni&lt;/Name&gt;&lt;/Member&gt;&lt;Member Code="Y10-14" HasMetadata="false" HasChild="0"&gt;&lt;Name LocaleIsoCode="en"&gt;10-14 years&lt;/Name&gt;&lt;Name LocaleIsoCode="it"&gt;10-14 anni&lt;/Name&gt;&lt;/Member&gt;&lt;Member Code="Y15-17" HasMetadata="false" HasChild="0"&gt;&lt;Name LocaleIsoCode="en"&gt;15-17 years&lt;/Name&gt;&lt;Name LocaleIsoCode="it"&gt;15-17 anni&lt;/Name&gt;&lt;/Member&gt;&lt;Member Code="Y18-20" HasMetadata="false" HasChild="0"&gt;&lt;Name LocaleIsoCode="en"&gt;18-20 years&lt;/Name&gt;&lt;Name LocaleIsoCode="it"&gt;18-20 anni&lt;/Name&gt;&lt;/Member&gt;&lt;Member Code="Y21-24" HasMetadata="false" HasChild="0"&gt;&lt;Name LocaleIsoCode="en"&gt;21-24 years&lt;/Name&gt;&lt;Name LocaleIsoCode="it"&gt;21-24 anni&lt;/Name&gt;&lt;/Member&gt;&lt;Member Code="Y25-29" HasMetadata="false" HasChild="0"&gt;&lt;Name LocaleIsoCode="en"&gt;25-29 years&lt;/Name&gt;&lt;Name LocaleIsoCode="it"&gt;25-29 anni&lt;/Name&gt;&lt;/Member&gt;&lt;Member Code="Y30-44" HasMetadata="false" HasChild="0"&gt;&lt;Name LocaleIsoCode="en"&gt;30-44 years&lt;/Name&gt;&lt;Name LocaleIsoCode="it"&gt;30-44 anni&lt;/Name&gt;&lt;/Member&gt;&lt;Member Code="Y45-54" HasMetadata="false" HasChild="0"&gt;&lt;Name LocaleIsoCode="en"&gt;45-54 years&lt;/Name&gt;&lt;Name LocaleIsoCode="it"&gt;45-54 anni&lt;/Name&gt;&lt;/Member&gt;&lt;Member Code="Y55-59" HasMetadata="false" HasChild="0"&gt;&lt;Name LocaleIsoCode="en"&gt;55-59 years&lt;/Name&gt;&lt;Name LocaleIsoCode="it"&gt;55-59 anni&lt;/Name&gt;&lt;/Member&gt;&lt;Member Code="Y60-64" HasMetadata="false" HasChild="0"&gt;&lt;Name LocaleIsoCode="en"&gt;60-64 years&lt;/Name&gt;&lt;Name LocaleIsoCode="it"&gt;60-64 anni&lt;/Name&gt;&lt;/Member&gt;&lt;Member Code="Y_GE65" HasMetadata="false" HasChild="0"&gt;&lt;Name LocaleIsoCode="en"&gt;65 years and over&lt;/Name&gt;&lt;Name LocaleIsoCode="it"&gt;65 anni e più&lt;/Name&gt;&lt;/Member&gt;&lt;Member Code="UNK" HasMetadata="false" HasChild="0"&gt;&lt;Name LocaleIsoCode="en"&gt;age unknown&lt;/Name&gt;&lt;Name LocaleIsoCode="it"&gt;imprecisata&lt;/Name&gt;&lt;/Member&gt;&lt;Member Code="TOTAL" HasMetadata="false" HasChild="0" IsDisplayed="true"&gt;&lt;Name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Code="2001" HasMetadata="false"&gt;&lt;Name LocaleIsoCode="en"&gt;2001&lt;/Name&gt;&lt;Name LocaleIsoCode="it"&gt;2001&lt;/Name&gt;&lt;/Member&gt;&lt;Member Code="2002" HasMetadata="false"&gt;&lt;Name LocaleIsoCode="en"&gt;2002&lt;/Name&gt;&lt;Name LocaleIsoCode="it"&gt;2002&lt;/Name&gt;&lt;/Member&gt;&lt;Member Code="2003" HasMetadata="false"&gt;&lt;Name LocaleIsoCode="en"&gt;2003&lt;/Name&gt;&lt;Name LocaleIsoCode="it"&gt;2003&lt;/Name&gt;&lt;/Member&gt;&lt;Member Code="2004" HasMetadata="false"&gt;&lt;Name LocaleIsoCode="en"&gt;2004&lt;/Name&gt;&lt;Name LocaleIsoCode="it"&gt;2004&lt;/Name&gt;&lt;/Member&gt;&lt;Member Code="2005" HasMetadata="false"&gt;&lt;Name LocaleIsoCode="en"&gt;2005&lt;/Name&gt;&lt;Name LocaleIsoCode="it"&gt;2005&lt;/Name&gt;&lt;/Member&gt;&lt;Member Code="2006" HasMetadata="false"&gt;&lt;Name LocaleIsoCode="en"&gt;2006&lt;/Name&gt;&lt;Name LocaleIsoCode="it"&gt;2006&lt;/Name&gt;&lt;/Member&gt;&lt;Member Code="2007" HasMetadata="false"&gt;&lt;Name LocaleIsoCode="en"&gt;2007&lt;/Name&gt;&lt;Name LocaleIsoCode="it"&gt;2007&lt;/Name&gt;&lt;/Member&gt;&lt;Member Code="2008" HasMetadata="false"&gt;&lt;Name LocaleIsoCode="en"&gt;2008&lt;/Name&gt;&lt;Name LocaleIsoCode="it"&gt;2008&lt;/Name&gt;&lt;/Member&gt;&lt;Member Code="2009" HasMetadata="false"&gt;&lt;Name LocaleIsoCode="en"&gt;2009&lt;/Name&gt;&lt;Name LocaleIsoCode="it"&gt;2009&lt;/Name&gt;&lt;/Member&gt;&lt;Member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HasMetadata="true"&gt;&lt;Name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WebTreeWasUsed="false"&gt;&lt;StartCodes Annual="2001" /&gt;&lt;EndCodes Annual="2020" /&gt;&lt;/TimeDimension&gt;&lt;/WBOSInformations&gt;&lt;Tabulation Axis="horizontal"&gt;&lt;Dimension Code="TIME" /&gt;&lt;/Tabulation&gt;&lt;Tabulation Axis="vertical"&gt;&lt;Dimension Code="ITTER107" /&gt;&lt;Dimension Code="LOCSTRADALE" /&gt;&lt;/Tabulation&gt;&lt;Tabulation Axis="page"&gt;&lt;Dimension Code="TIPO_DATO22" /&gt;&lt;Dimension Code="SEXISTAT1" /&gt;&lt;Dimension Code="ETA1" /&gt;&lt;Dimension Code="NATURAINCIDENTE" /&gt;&lt;Dimension Code="INTERSEZIONE" /&gt;&lt;Dimension Code="RUOLO" /&gt;&lt;Dimension Code="ESITO" /&gt;&lt;Dimension Code="MESE2"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</si>
  <si>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Grafico 3.5: Feriti in incidenti stradali in Abruzzo per tipo di strada. Anni 2001-2022</t>
  </si>
  <si>
    <t>Fonte Istat Dataset:Morti e feriti in incidenti stradali</t>
  </si>
  <si>
    <t>Dati estratti il 04 Mar 2024 09:35 UTC (GMT) da I.Stat</t>
  </si>
  <si>
    <t>Strade urbane</t>
  </si>
  <si>
    <t>Autostrade</t>
  </si>
  <si>
    <t>Strade extraurbane</t>
  </si>
  <si>
    <t>Grafico 3.6: Incidenti mortali per tipo di strada e per province abruzzesi. Anni 2001, 2011, 2020, 2021, 2022</t>
  </si>
  <si>
    <t>maschi</t>
  </si>
  <si>
    <t>femmine</t>
  </si>
  <si>
    <t>fino a 5 anni</t>
  </si>
  <si>
    <t>6-9 anni</t>
  </si>
  <si>
    <t>10-14 anni</t>
  </si>
  <si>
    <t>15-17 anni</t>
  </si>
  <si>
    <t>18-20 anni</t>
  </si>
  <si>
    <t>21-24 anni</t>
  </si>
  <si>
    <t>25-29 anni</t>
  </si>
  <si>
    <t>30-44 anni</t>
  </si>
  <si>
    <t>45-54 anni</t>
  </si>
  <si>
    <t>55-59 anni</t>
  </si>
  <si>
    <t>60-64 anni</t>
  </si>
  <si>
    <t>65 anni e più</t>
  </si>
  <si>
    <t>imprecisata</t>
  </si>
  <si>
    <t>Dati estratti il 04 Mar 2024 11:32 UTC (GMT) da I.Stat</t>
  </si>
  <si>
    <t>Tabella 3.3: Morti e feriti  in incidenti stradali per sesso e classe di età e variazioni percentuali in Abruzzo. Anno 2022</t>
  </si>
  <si>
    <t>Var % 2022/2021</t>
  </si>
  <si>
    <t>Maschi</t>
  </si>
  <si>
    <t>Femmine</t>
  </si>
  <si>
    <t>Totale</t>
  </si>
  <si>
    <t>Morti Abruzzo</t>
  </si>
  <si>
    <t>Grafico 3.15: Morti in incidenti stradali per classe di età e sesso in Abruzzo. Valori percentuali. Anni 2011 e 2022</t>
  </si>
  <si>
    <t>&lt;=17</t>
  </si>
  <si>
    <t>18-29</t>
  </si>
  <si>
    <t>30-44</t>
  </si>
  <si>
    <t>45-54</t>
  </si>
  <si>
    <t>55-64</t>
  </si>
  <si>
    <t>&gt;=65</t>
  </si>
  <si>
    <t>non si sa</t>
  </si>
  <si>
    <t>tot</t>
  </si>
  <si>
    <t>Uomini 2011</t>
  </si>
  <si>
    <t>Donne 2011</t>
  </si>
  <si>
    <t>Uomini 2022</t>
  </si>
  <si>
    <t>Donne 2022</t>
  </si>
  <si>
    <t>differenza</t>
  </si>
  <si>
    <t>&lt; 17</t>
  </si>
  <si>
    <t>Popolazione</t>
  </si>
  <si>
    <t>2023</t>
  </si>
  <si>
    <t>Grafico 3.16: Tasso di mortalità stradale (morti per milione di abitanti) per classe di età, in Abruzzo. Anni 2019 e 2020</t>
  </si>
  <si>
    <t>Morti in incidenti stradali</t>
  </si>
  <si>
    <t>Tasso mortalità</t>
  </si>
  <si>
    <t>Tot</t>
  </si>
  <si>
    <t xml:space="preserve">Pop 1 gennaio </t>
  </si>
  <si>
    <t>Pop media</t>
  </si>
  <si>
    <t>Grafico 3.22: Incidenti stradali per natura dell'incidente. Anni 2001, 2011, 2018, 2021, 2022</t>
  </si>
  <si>
    <t>incidente tra veicoli</t>
  </si>
  <si>
    <t>incidente tra veicolo e pedone</t>
  </si>
  <si>
    <t>incidente a veicolo isolato</t>
  </si>
  <si>
    <t>Tabella 3.4: Incidenti stradali avvenuti in Italia e in Abruzzo per natura. Anni 2011, 2021, 2022</t>
  </si>
  <si>
    <t>Incidenti a veicolo isolato</t>
  </si>
  <si>
    <t>Incidenti tra veicoli</t>
  </si>
  <si>
    <t>Incidenti tra veicolo e pedone</t>
  </si>
  <si>
    <t>Tabella 3.5: Incidenti stradali mortali in Italia, Abruzzo e province abruzzesi per natura dell'incidente. Anni 2011 e 2022</t>
  </si>
  <si>
    <t>incidenti mortali</t>
  </si>
  <si>
    <t>% incidenti mortali sul totale incidenti</t>
  </si>
  <si>
    <t>Dati estratti il 07 feb 2022 15:23 UTC (GMT) da I.Stat</t>
  </si>
  <si>
    <t>conducente</t>
  </si>
  <si>
    <t>passeggero</t>
  </si>
  <si>
    <t>pedone</t>
  </si>
  <si>
    <t>Dati estratti il 07 feb 2022 11:47 UTC (GMT) da I.Stat</t>
  </si>
  <si>
    <t>Tabella 3.6: Morti e feriti in incidenti stradali avvenuti in Italia, Abruzzo e provice abruzzesi per ruolo. Anno 2022</t>
  </si>
  <si>
    <t xml:space="preserve">Morti </t>
  </si>
  <si>
    <t>Pedone</t>
  </si>
  <si>
    <t>Passeggero</t>
  </si>
  <si>
    <t>Conducente</t>
  </si>
  <si>
    <t>Grafico 3.23: Morti in incidenti stradali per ruolo in Abruzzo. Anni 2003-2022</t>
  </si>
  <si>
    <t>Grafico 3.24: Feriti in incidenti stradali per ruolo in Abruzzo. Anni 2003-2022</t>
  </si>
  <si>
    <t xml:space="preserve">Fonte Dataset Eurostat: </t>
  </si>
  <si>
    <t>Persons killed in road accidents by type of road (CARE data) [tran_sf_roadro]</t>
  </si>
  <si>
    <t>Morti:</t>
  </si>
  <si>
    <t>GEO/TIME</t>
  </si>
  <si>
    <t>European Union - 27 countries (from 2020)</t>
  </si>
  <si>
    <t>Italy</t>
  </si>
  <si>
    <t xml:space="preserve">European Union - 27 </t>
  </si>
  <si>
    <t>Tasso di mortalità calcolato da noi:</t>
  </si>
  <si>
    <t>UE</t>
  </si>
  <si>
    <t>NB: il tasso  è stato calcolato rapportando il numero dei decessi in incidenti stradali e la popolazione media residente</t>
  </si>
  <si>
    <t>Fonte dati: elaborazione Ufficio di Statistica della Regione Abruzzo su dati Eurostat</t>
  </si>
  <si>
    <t>Variazione % annua delle vittime</t>
  </si>
  <si>
    <t>Tabella 1.2: Morti in incidenti stradali per Paese e variazioni percentuali. Anni 2001, 2011, 2020, 2021</t>
  </si>
  <si>
    <t>Paese</t>
  </si>
  <si>
    <t xml:space="preserve"> Morti (Valori assoluti)</t>
  </si>
  <si>
    <t>2021/2001</t>
  </si>
  <si>
    <t>2021/2011</t>
  </si>
  <si>
    <t>2021/2020</t>
  </si>
  <si>
    <t>Belgio</t>
  </si>
  <si>
    <t>Bulgaria</t>
  </si>
  <si>
    <t>Rep. Ceca</t>
  </si>
  <si>
    <t>Danimarca</t>
  </si>
  <si>
    <t>Germania</t>
  </si>
  <si>
    <t>Estonia</t>
  </si>
  <si>
    <t>Irlanda</t>
  </si>
  <si>
    <t>Grecia</t>
  </si>
  <si>
    <t>Spagna</t>
  </si>
  <si>
    <t>Francia</t>
  </si>
  <si>
    <t>Croazia</t>
  </si>
  <si>
    <t>Cipro</t>
  </si>
  <si>
    <t>Lettonia</t>
  </si>
  <si>
    <t>Lituania</t>
  </si>
  <si>
    <t>Lussemburgo</t>
  </si>
  <si>
    <t>Ungheria</t>
  </si>
  <si>
    <t>Malta</t>
  </si>
  <si>
    <t>Paesi Bassi</t>
  </si>
  <si>
    <t>Austria</t>
  </si>
  <si>
    <t>Polonia</t>
  </si>
  <si>
    <t>Portogallo</t>
  </si>
  <si>
    <t>Romania</t>
  </si>
  <si>
    <t>Slovenia</t>
  </si>
  <si>
    <t>Slovacchia</t>
  </si>
  <si>
    <t>Finlandia</t>
  </si>
  <si>
    <t>Svezia</t>
  </si>
  <si>
    <t>pop media</t>
  </si>
  <si>
    <t>tasso di mortalità stradale</t>
  </si>
  <si>
    <t>Unione Europea</t>
  </si>
  <si>
    <t>Belgium</t>
  </si>
  <si>
    <t>Repubblica Ceca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</si>
  <si>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</si>
  <si>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</si>
  <si>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</si>
  <si>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</si>
  <si>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</si>
  <si>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</si>
  <si>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</si>
  <si>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</si>
  <si>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</si>
  <si>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</si>
  <si>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</si>
  <si>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</si>
  <si>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</si>
  <si>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Netherlands</t>
  </si>
  <si>
    <t>Poland</t>
  </si>
  <si>
    <t>Portugal</t>
  </si>
  <si>
    <t>Slovakia</t>
  </si>
  <si>
    <t>Finland</t>
  </si>
  <si>
    <t>Sweden</t>
  </si>
  <si>
    <t>Grafico 1.2: Tasso di mortalità stradale (morti per milioni di residenti) per Paese. Anno 2021</t>
  </si>
  <si>
    <t>Grafico 1.3: Tasso di mortalità stradale (morti per milioni di residenti) per Paese. Anno 2011 e 2021</t>
  </si>
  <si>
    <t>Morti per 1.000.000 di abitanti</t>
  </si>
  <si>
    <t>Victims in road accidents by NUTS 2 regions [tran_r_acci__custom_9934328]</t>
  </si>
  <si>
    <t xml:space="preserve">   </t>
  </si>
  <si>
    <t>Tabella 1.3: Feriti in incidenti stradali per Paese e variazioni percentuali. Anni 2001, 2011, 2020, 2021</t>
  </si>
  <si>
    <t>Feriti (valori assoluti)</t>
  </si>
  <si>
    <r>
      <t xml:space="preserve">UE </t>
    </r>
    <r>
      <rPr>
        <b/>
        <vertAlign val="superscript"/>
        <sz val="8"/>
        <rFont val="Calibri"/>
        <family val="2"/>
        <scheme val="minor"/>
      </rPr>
      <t>(*)</t>
    </r>
  </si>
  <si>
    <t>* Il dato UE riportato in tabella, è stato calcolato come somma dei Paesi per cui il dato è disponibile, quindi non comprende i dati di alcuni stati</t>
  </si>
  <si>
    <t>VICTIM</t>
  </si>
  <si>
    <t>Injured</t>
  </si>
  <si>
    <t>UNIT</t>
  </si>
  <si>
    <t>Per million inhabitants</t>
  </si>
  <si>
    <t>:</t>
  </si>
  <si>
    <t>Danmark</t>
  </si>
  <si>
    <t>Germany (until 1990 former territory of the FRG)</t>
  </si>
  <si>
    <t>Grafico 1.4: Tasso di lesività stradale (feriti per milioni di residenti) per Paese. Anno 2021</t>
  </si>
  <si>
    <t>Grafico 1.5: Tasso di lesività stradale (feriti per milioni di residenti) per Paese. Anni 2011 e 2021</t>
  </si>
  <si>
    <t>Oggetto</t>
  </si>
  <si>
    <t xml:space="preserve">Titolo oggetto </t>
  </si>
  <si>
    <t>Incidenti stradali - edizione 2024</t>
  </si>
  <si>
    <t>Ufficio di Statistica della Regione Abruzzo - Via Leonardo da Vinci, 6 - 67100 L’Aquila
email: statistica@regione.abruzzo.it - http://statistica.regione.abruzzo.it
tel.0862/36361</t>
  </si>
  <si>
    <t>Tabella 1.1</t>
  </si>
  <si>
    <t>Grafico 1.1</t>
  </si>
  <si>
    <t>Tabella 1.2</t>
  </si>
  <si>
    <t>Grafico 1.2</t>
  </si>
  <si>
    <t>Grafico 1.3</t>
  </si>
  <si>
    <t>Tabella 1.3</t>
  </si>
  <si>
    <t>Grafico 1.4</t>
  </si>
  <si>
    <t>Grafico 1.5</t>
  </si>
  <si>
    <t>Tabella 2.1</t>
  </si>
  <si>
    <t>Tabella 2.2</t>
  </si>
  <si>
    <t>Tabella 2.3</t>
  </si>
  <si>
    <t>Grafico 2.1</t>
  </si>
  <si>
    <t>Grafico 2.2</t>
  </si>
  <si>
    <t>Grafico 2.3</t>
  </si>
  <si>
    <t>Grafico 2.4</t>
  </si>
  <si>
    <t>Tabella 2.4</t>
  </si>
  <si>
    <t>Grafico 2.5</t>
  </si>
  <si>
    <t>Tabella 2.5</t>
  </si>
  <si>
    <t>Grafico 2.6</t>
  </si>
  <si>
    <t>Tabella 2.6</t>
  </si>
  <si>
    <t>Tabella 2.7</t>
  </si>
  <si>
    <t>Tabella 2.8</t>
  </si>
  <si>
    <t>Tabella 2.9</t>
  </si>
  <si>
    <t>Grafico 2.7</t>
  </si>
  <si>
    <t>Grafico 2.8</t>
  </si>
  <si>
    <t>Grafico 2.9</t>
  </si>
  <si>
    <t>Grafico 2.10</t>
  </si>
  <si>
    <t>Grafico 2.11</t>
  </si>
  <si>
    <t>Grafico 2.12</t>
  </si>
  <si>
    <t>Tabella 2.10</t>
  </si>
  <si>
    <t xml:space="preserve">Grafico 2.13 </t>
  </si>
  <si>
    <t>Grafico 3.1</t>
  </si>
  <si>
    <t>Grafico 3.2</t>
  </si>
  <si>
    <t>Grafico 3.3</t>
  </si>
  <si>
    <t>Tabella 3.1</t>
  </si>
  <si>
    <t>Tabella 3.2</t>
  </si>
  <si>
    <t>Grafico 3.4</t>
  </si>
  <si>
    <t>Grafico 3.5</t>
  </si>
  <si>
    <t>Grafico 3.6</t>
  </si>
  <si>
    <t>Grafico 3.7</t>
  </si>
  <si>
    <t>Grafico 3.8</t>
  </si>
  <si>
    <t>Grafico 3.9</t>
  </si>
  <si>
    <t>Grafico 3.10</t>
  </si>
  <si>
    <t>Grafico 3.11</t>
  </si>
  <si>
    <t>Grafico 3.12</t>
  </si>
  <si>
    <t>Grafico 3.13</t>
  </si>
  <si>
    <t>Grafico 3.14</t>
  </si>
  <si>
    <t>Tabella 3.3</t>
  </si>
  <si>
    <t>Grafico 3.15</t>
  </si>
  <si>
    <t>Grafico 3.16</t>
  </si>
  <si>
    <t>Grafico 3.17</t>
  </si>
  <si>
    <t>Grafico 3.18</t>
  </si>
  <si>
    <t>Grafico 3.19</t>
  </si>
  <si>
    <t>Grafico 3.20</t>
  </si>
  <si>
    <t>Grafico 3.21</t>
  </si>
  <si>
    <t>Tabella 3.4</t>
  </si>
  <si>
    <t>Grafico 3.22</t>
  </si>
  <si>
    <t>Tabella 3.5</t>
  </si>
  <si>
    <t>Tabella 3.6</t>
  </si>
  <si>
    <t>Grafico 3.23</t>
  </si>
  <si>
    <t>Grafico 3.24</t>
  </si>
  <si>
    <t>Tabella 4.1</t>
  </si>
  <si>
    <t>Grafico 4.1</t>
  </si>
  <si>
    <t>Grafico 4.2</t>
  </si>
  <si>
    <t>Grafico 4.4</t>
  </si>
  <si>
    <t>Morti in incidenti stradali per Paese e variazioni percentuali. Anni 2001, 2011, 2020, 2021</t>
  </si>
  <si>
    <t>Tasso di mortalità stradale (morti per milioni di residenti) per Paese. Anno 2021</t>
  </si>
  <si>
    <t>Tasso di mortalità stradale (morti per milioni di residenti) per Paese. Anno 2011 e 2021</t>
  </si>
  <si>
    <t>Feriti in incidenti stradali per Paese e variazioni percentuali. Anni 2001, 2011, 2020, 2021</t>
  </si>
  <si>
    <t>Tasso di lesività stradale (feriti per milioni di residenti)  per Paese. Anno 2021</t>
  </si>
  <si>
    <t>Tasso di lesività stradale (feriti per milioni di residenti) per Paese. Anni 2011 e 2021</t>
  </si>
  <si>
    <t>Incidenti stradali, morti e tasso di mortalità in Italia. Anni 2001, 2011, 2014-2022</t>
  </si>
  <si>
    <t>Incidenti stradali, morti e tasso di mortalità in Abruzzo.  Anni 2001, 2011, 2014-2022</t>
  </si>
  <si>
    <t>Morti in incidenti stradali per regione, variazioni percentuali e tassi di mortalità. Anni 2001, 2011, 2021, 2022</t>
  </si>
  <si>
    <t>Tasso di mortalità stradale (morti per milione di residenti) in Italia e in Abruzzo. Anni 2001- 2022</t>
  </si>
  <si>
    <t>Tasso di mortalità stradale (morti per milione di residenti) per regione. Anni 2011 e 2022</t>
  </si>
  <si>
    <t>Indice di mortalità (morti in incidenti stradali rispetto al totale incidenti x100) per regione. Anni 2011 e 2022</t>
  </si>
  <si>
    <t>Tasso di mortalità stradale (morti per milione di residenti) su strade urbane per regione e province abruzzesi. Anno 2022</t>
  </si>
  <si>
    <t>Tasso di mortalità stradale (morti per milione di residenti) su strade urbane per regione e province abruzzesi. Anni 2011, 2020, 2021 e 2022</t>
  </si>
  <si>
    <t>Tasso di mortalità stradale (morti per milione di residenti) su autostrade per regione e province abruzzesi. Anno 2022</t>
  </si>
  <si>
    <t>Tasso di mortalità stradale (morti per milione di residenti) su autostrade per regione e province abruzzesi. Anni 2011, 2020, 2021, 2022</t>
  </si>
  <si>
    <t>Tasso di mortalità stradale (morti per milione di residenti) su strade extraurbane per regione e province abruzzesi. Anno 2022</t>
  </si>
  <si>
    <t>Tasso di mortalità stradale (morti per milione di residenti) su strade extraurbane per regione e province abruzzesi. Anni 2011, 2020, 2021, 2022</t>
  </si>
  <si>
    <t>Incidenti stradali, feriti e tasso di lesività in Italia. Anni 2001, 2011, 2014-2022</t>
  </si>
  <si>
    <t>Incidenti stradali, feriti e tasso di lesività in Abruzzo.  Anni 2001, 2011, 2014-2022</t>
  </si>
  <si>
    <t>Feriti in incidenti stradali, variazioni percentuali e tassi di lesività per regione. Anni 2001, 2011, 2021, 2022</t>
  </si>
  <si>
    <t>Tasso di lesività stradale (feriti per milione di residenti) in Italia e in Abruzzo. Anni 2001-2022</t>
  </si>
  <si>
    <t>Tasso di lesività stradale (feriti per milione di residenti) per regione. Anni 2011 e 2022</t>
  </si>
  <si>
    <t>Indice di lesività stradale (feriti rispetto al totale incidenti x 100) per regione. Anno 2011 e 2022</t>
  </si>
  <si>
    <t>Tasso di lesività stradale (feriti per milione di residenti) su strade urbane per regione e province abruzzesi. Anno 2022</t>
  </si>
  <si>
    <t>Tasso di lesività stradale (feriti per milione di residenti) su autostrade  per regione e province abruzzesi. Anno 2022</t>
  </si>
  <si>
    <t>Tasso di lesività stradale (feriti per milione di residenti) su strade extraurbane per regione e province abruzzesi. Anno 2022</t>
  </si>
  <si>
    <t>Incidenti stradali per tipo di intersezione, regione e province abruzzesi. Anno 2022</t>
  </si>
  <si>
    <t>Incidenti per tipo di intersezione in Italia e in Abruzzo. Variazioni percentuali 2022/2011</t>
  </si>
  <si>
    <t>Incidenti stradali per province abruzzesi. Anni 2001, 2011, 2020, 2021, 2022</t>
  </si>
  <si>
    <t>Morti in incidenti stradali per province abruzzesi. Anni 2001, 2011, 2020, 2021, 2022</t>
  </si>
  <si>
    <t>Feriti in incidenti stradali per province abruzzesi.Anni 2001, 2011, 2020, 2021, 2022</t>
  </si>
  <si>
    <t>Incidenti, morti e feriti per tipo di strada in Italia e in Abruzzo. Anni 2020-2022</t>
  </si>
  <si>
    <t>Variazioni percentuali di incidenti, morti e feriti per categoria di strada in Italia e in Abruzzo. Anno 2022/2021</t>
  </si>
  <si>
    <t>Morti in incidenti stradali in Abruzzo per tipo di strada. Anni 2001-2022</t>
  </si>
  <si>
    <t>Feriti in incidenti stradali in Abruzzo per tipo di strada. Anni 2001-2022</t>
  </si>
  <si>
    <t>Incidenti mortali per tipo di strada e province abruzzesi. Anni 2001, 2011, 2020, 2021, 2022</t>
  </si>
  <si>
    <t>Incidenti, morti e feriti in Italia. Anno 2022</t>
  </si>
  <si>
    <t>Incidenti, morti e feriti in Abruzzo. Anno 2022</t>
  </si>
  <si>
    <t>Incidenti, morti e feriti in provincia dell’Aquila. Anno 2022</t>
  </si>
  <si>
    <t>Incidenti, morti e feriti in provincia di Teramo. Anno 2022</t>
  </si>
  <si>
    <t>Incidenti, morti e feriti in provincia di Pescara. Anno 2022</t>
  </si>
  <si>
    <t>Incidenti, morti e feriti in provincia di Chieti. Anno 2022</t>
  </si>
  <si>
    <t>Tasso di mortalità stradale (morti per milione di residenti) in Italia, Abruzzo e province abruzzesi. Anni 2011 e 2022</t>
  </si>
  <si>
    <t>Tasso di lesività stradale (feriti per milione di residenti) in Italia, Abruzzo e province abruzzesi. Anni 2011 e 2022</t>
  </si>
  <si>
    <t>Morti e feriti in incidenti stradali per sesso e classe di età in Abruzzo. Variazioni percentuali. Anno 2022</t>
  </si>
  <si>
    <t>Morti in incidenti stradali per classe di età e sesso in Abruzzo. Valori percentuali. Anni 2011 e 2022</t>
  </si>
  <si>
    <t>Tasso di mortalità stradale (morti per milione di residenti) per classe di età in Abruzzo. Anni 2021 e 2022</t>
  </si>
  <si>
    <t>Incidenti stradali per tipo di intersezione in Abruzzo. Anno 2022</t>
  </si>
  <si>
    <t>Incidenti stradali su strade urbane, per tipo di intersezione, in Abruzzo. Anno 2022</t>
  </si>
  <si>
    <t>Incidenti stradali su autostrade, per tipo di intersezione, in Abruzzo. Anno 2022</t>
  </si>
  <si>
    <t>Incidenti stradali su strade extraurbane, per tipo di intersezione, in Abruzzo. Anno 2022</t>
  </si>
  <si>
    <t>Incidenti stradali per tipo di intersezione in Abruzzo. Anni 2010-2022</t>
  </si>
  <si>
    <t>Incidenti stradali in Italia, Abruzzo e province abruzzesi per natura dell'incidente. Anni 2011, 2021, 2022</t>
  </si>
  <si>
    <t>Incidenti stradali nelle province abruzzesi per natura dell'incidente. Anni 2001, 2011, 2018, 2021, 2022</t>
  </si>
  <si>
    <t>Incidenti stradali mortali per natura dell'incidente in Italia, Abruzzo e province abruzzesi. Anni 2011 e 2022</t>
  </si>
  <si>
    <t>Morti e feriti in incidenti stradali avvenuti in Italia, Abruzzo e province abruzzesi per ruolo. Anno 2022</t>
  </si>
  <si>
    <t>Morti di incidenti stradali per ruolo in Abruzzo. Anni 2003-2022</t>
  </si>
  <si>
    <t>Feriti di incidenti stradali per ruolo in Abruzzo. Anni 2003-2022</t>
  </si>
  <si>
    <t>Torna all'indice</t>
  </si>
  <si>
    <t>Morti in incidenti stradali per ruolo in Abruzzo. Anni 2003-2022</t>
  </si>
  <si>
    <t>Tabella 2.10: Incidenti stradali per tipo di intersezione, per regione e province abruzzesi. Anno 2022</t>
  </si>
  <si>
    <t>Anno 2011</t>
  </si>
  <si>
    <t>Incrocio</t>
  </si>
  <si>
    <t>Rotatoria</t>
  </si>
  <si>
    <t>Passaggio a livello</t>
  </si>
  <si>
    <t xml:space="preserve">Rettilineo </t>
  </si>
  <si>
    <t>Curva</t>
  </si>
  <si>
    <t>Dosso - pendenza - strettoia</t>
  </si>
  <si>
    <t>Galleria</t>
  </si>
  <si>
    <t>incrocio</t>
  </si>
  <si>
    <t>rotatoria</t>
  </si>
  <si>
    <t>passaggio a livello</t>
  </si>
  <si>
    <t xml:space="preserve">rettilineo </t>
  </si>
  <si>
    <t>curva</t>
  </si>
  <si>
    <t>dosso - pendenza - strettoia</t>
  </si>
  <si>
    <t>galleria</t>
  </si>
  <si>
    <t xml:space="preserve">  Trentino-A.Adige</t>
  </si>
  <si>
    <t>Ita</t>
  </si>
  <si>
    <t>Grafico 2.13: Incidenti per tipo di intersezione in Italia e in Abruzzo.
Variazioni percentuali 2022/2011</t>
  </si>
  <si>
    <t>Grafico 3.17: Incidenti stradali per tipo di intersezione in Abruzzo. Anno 2022</t>
  </si>
  <si>
    <t>Abr</t>
  </si>
  <si>
    <t>&lt;?xml version="1.0" encoding="utf-16"?&gt;&lt;WebTableParameter xmlns:xsd="http://www.w3.org/2001/XMLSchema" xmlns:xsi="http://www.w3.org/2001/XMLSchema-instance" xmlns="http://stats.oecd.org/OECDStatWS/2004/03/01/"&gt;&lt;DataTable Code="DCIS_INCIDENTISTR1" HasMetadata="true"&gt;&lt;Name LocaleIsoCode="en"&gt;Road  accidents with injuries&lt;/Name&gt;&lt;Name LocaleIsoCode="it"&gt;Incidenti  stradali con lesioni alle persone&lt;/Name&gt;&lt;Dimension Code="ITTER107" HasMetadata="false" CommonCode="ITTER107" Display="labels"&gt;&lt;Name LocaleIsoCode="en"&gt;Territory&lt;/Name&gt;&lt;Name LocaleIsoCode="it"&gt;Territorio&lt;/Name&gt;&lt;Member Code="ITF1" HasMetadata="false" HasOnlyUnitMetadata="false" HasChild="1"&gt;&lt;Name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LocaleIsoCode="it"&gt;Chieti&lt;/Name&gt;&lt;/ChildMember&gt;&lt;/Member&gt;&lt;/Dimension&gt;&lt;Dimension Code="TIPO_DATO22" HasMetadata="false" CommonCode="TIPO_DATO22" Display="labels"&gt;&lt;Name LocaleIsoCode="en"&gt;Data type&lt;/Name&gt;&lt;Name LocaleIsoCode="it"&gt;Tipo dato&lt;/Name&gt;&lt;Member Code="ROADACC" HasMetadata="false" HasChild="0"&gt;&lt;Name LocaleIsoCode="en"&gt;road accidents with injuries&lt;/Name&gt;&lt;Name LocaleIsoCode="it"&gt;incidenti stradali con lesioni alle persone&lt;/Name&gt;&lt;/Member&gt;&lt;/Dimension&gt;&lt;Dimension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 IsDisplayed="true"&gt;&lt;Name LocaleIsoCode="en"&gt;urban road&lt;/Name&gt;&lt;Name LocaleIsoCode="it"&gt;strada urbana&lt;/Name&gt;&lt;/Member&gt;&lt;Member Code="2" HasMetadata="false" HasChild="0"&gt;&lt;Name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Code="SI_NO" HasMetadata="false" CommonCode="SI_NO" Display="labels"&gt;&lt;Name LocaleIsoCode="en"&gt;Deadly accident&lt;/Name&gt;&lt;Name LocaleIsoCode="it"&gt;Incidente mortale&lt;/Name&gt;&lt;Member Code="0" HasMetadata="false" HasChild="0"&gt;&lt;Name LocaleIsoCode="en"&gt;no&lt;/Name&gt;&lt;Name LocaleIsoCode="it"&gt;no&lt;/Name&gt;&lt;/Member&gt;&lt;Member Code="1" HasMetadata="false" HasChild="0"&gt;&lt;Name LocaleIsoCode="en"&gt;yes&lt;/Name&gt;&lt;Name LocaleIsoCode="it"&gt;si&lt;/Name&gt;&lt;/Member&gt;&lt;Member Code="9" HasMetadata="false" HasChild="0" IsDisplayed="true"&gt;&lt;Name LocaleIsoCode="en"&gt;total&lt;/Name&gt;&lt;Name LocaleIsoCode="it"&gt;totale&lt;/Name&gt;&lt;/Member&gt;&lt;/Dimension&gt;&lt;Dimension Code="ORA" HasMetadata="false" CommonCode="ORA" Display="labels"&gt;&lt;Name LocaleIsoCode="en"&gt;Road accident hour &lt;/Name&gt;&lt;Name LocaleIsoCode="it"&gt;Ora incidente stradale&lt;/Name&gt;&lt;Member Code="1" HasMetadata="true" HasOnlyUnitMetadata="false" HasChild="0"&gt;&lt;Name LocaleIsoCode="en"&gt;1° hour&lt;/Name&gt;&lt;Name LocaleIsoCode="it"&gt;1° ora&lt;/Name&gt;&lt;/Member&gt;&lt;Member Code="2" HasMetadata="true" HasOnlyUnitMetadata="false" HasChild="0"&gt;&lt;Name LocaleIsoCode="en"&gt;2° hour&lt;/Name&gt;&lt;Name LocaleIsoCode="it"&gt;2° ora&lt;/Name&gt;&lt;/Member&gt;&lt;Member Code="3" HasMetadata="true" HasOnlyUnitMetadata="false" HasChild="0"&gt;&lt;Name LocaleIsoCode="en"&gt;3° hour&lt;/Name&gt;&lt;Name LocaleIsoCode="it"&gt;3° ora&lt;/Name&gt;&lt;/Member&gt;&lt;Member Code="4" HasMetadata="true" HasOnlyUnitMetadata="false" HasChild="0"&gt;&lt;Name LocaleIsoCode="en"&gt;4° hour&lt;/Name&gt;&lt;Name LocaleIsoCode="it"&gt;4° ora&lt;/Name&gt;&lt;/Member&gt;&lt;Member Code="5" HasMetadata="true" HasOnlyUnitMetadata="false" HasChild="0"&gt;&lt;Name LocaleIsoCode="en"&gt;5° hour&lt;/Name&gt;&lt;Name LocaleIsoCode="it"&gt;5° ora&lt;/Name&gt;&lt;/Member&gt;&lt;Member Code="6" HasMetadata="true" HasOnlyUnitMetadata="false" HasChild="0"&gt;&lt;Name LocaleIsoCode="en"&gt;6° hour&lt;/Name&gt;&lt;Name LocaleIsoCode="it"&gt;6° ora&lt;/Name&gt;&lt;/Member&gt;&lt;Member Code="7" HasMetadata="true" HasOnlyUnitMetadata="false" HasChild="0"&gt;&lt;Name LocaleIsoCode="en"&gt;7° hour&lt;/Name&gt;&lt;Name LocaleIsoCode="it"&gt;7° ora&lt;/Name&gt;&lt;/Member&gt;&lt;Member Code="8" HasMetadata="true" HasOnlyUnitMetadata="false" HasChild="0"&gt;&lt;Name LocaleIsoCode="en"&gt;8° hour&lt;/Name&gt;&lt;Name LocaleIsoCode="it"&gt;8° ora&lt;/Name&gt;&lt;/Member&gt;&lt;Member Code="9" HasMetadata="true" HasOnlyUnitMetadata="false" HasChild="0"&gt;&lt;Name LocaleIsoCode="en"&gt;9° hour&lt;/Name&gt;&lt;Name LocaleIsoCode="it"&gt;9° ora&lt;/Name&gt;&lt;/Member&gt;&lt;Member Code="10" HasMetadata="true" HasOnlyUnitMetadata="false" HasChild="0"&gt;&lt;Name LocaleIsoCode="en"&gt;10° hour&lt;/Name&gt;&lt;Name LocaleIsoCode="it"&gt;10° ora&lt;/Name&gt;&lt;/Member&gt;&lt;Member Code="11" HasMetadata="true" HasOnlyUnitMetadata="false" HasChild="0"&gt;&lt;Name LocaleIsoCode="en"&gt;11° hour&lt;/Name&gt;&lt;Name LocaleIsoCode="it"&gt;11° ora&lt;/Name&gt;&lt;/Member&gt;&lt;Member Code="12" HasMetadata="true" HasOnlyUnitMetadata="false" HasChild="0"&gt;&lt;Name LocaleIsoCode="en"&gt;12° hour&lt;/Name&gt;&lt;Name LocaleIsoCode="it"&gt;12° ora&lt;/Name&gt;&lt;/Member&gt;&lt;Member Code="13" HasMetadata="true" HasOnlyUnitMetadata="false" HasChild="0"&gt;&lt;Name LocaleIsoCode="en"&gt;13° hour&lt;/Name&gt;&lt;Name LocaleIsoCode="it"&gt;13° ora&lt;/Name&gt;&lt;/Member&gt;&lt;Member Code="14" HasMetadata="true" HasOnlyUnitMetadata="false" HasChild="0"&gt;&lt;Name LocaleIsoCode="en"&gt;14° hour&lt;/Name&gt;&lt;Name LocaleIsoCode="it"&gt;14° ora&lt;/Name&gt;&lt;/Member&gt;&lt;Member Code="15" HasMetadata="true" HasOnlyUnitMetadata="false" HasChild="0"&gt;&lt;Name LocaleIsoCode="en"&gt;15° hour&lt;/Name&gt;&lt;Name LocaleIsoCode="it"&gt;15° ora&lt;/Name&gt;&lt;/Member&gt;&lt;Member Code="16" HasMetadata="true" HasOnlyUnitMetadata="false" HasChild="0"&gt;&lt;Name LocaleIsoCode="en"&gt;16° hour&lt;/Name&gt;&lt;Name LocaleIsoCode="it"&gt;16° ora&lt;/Name&gt;&lt;/Member&gt;&lt;Member Code="17" HasMetadata="true" HasOnlyUnitMetadata="false" HasChild="0"&gt;&lt;Name LocaleIsoCode="en"&gt;17° hour&lt;/Name&gt;&lt;Name LocaleIsoCode="it"&gt;17° ora&lt;/Name&gt;&lt;/Member&gt;&lt;Member Code="18" HasMetadata="true" HasOnlyUnitMetadata="false" HasChild="0"&gt;&lt;Name LocaleIsoCode="en"&gt;18° hour&lt;/Name&gt;&lt;Name LocaleIsoCode="it"&gt;18° ora&lt;/Name&gt;&lt;/Member&gt;&lt;Member Code="19" HasMetadata="true" HasOnlyUnitMetadata="false" HasChild="0"&gt;&lt;Name LocaleIsoCode="en"&gt;19° hour&lt;/Name&gt;&lt;Name LocaleIsoCode="it"&gt;19° ora&lt;/Name&gt;&lt;/Member&gt;&lt;Member Code="20" HasMetadata="true" HasOnlyUnitMetadata="false" HasChild="0"&gt;&lt;Name LocaleIsoCode="en"&gt;20° hour&lt;/Name&gt;&lt;Name LocaleIsoCode="it"&gt;20° ora&lt;/Name&gt;&lt;/Member&gt;&lt;Member Code="21" HasMetadata="true" HasOnlyUnitMetadata="false" HasChild="0"&gt;&lt;Name LocaleIsoCode="en"&gt;21° hour&lt;/Name&gt;&lt;Name LocaleIsoCode="it"&gt;21° ora&lt;/Name&gt;&lt;/Member&gt;&lt;Member Code="22" HasMetadata="true" HasOnlyUnitMetadata="false" HasChild="0"&gt;&lt;Name LocaleIsoCode="en"&gt;22° hour&lt;/Name&gt;&lt;Name LocaleIsoCode="it"&gt;22° ora&lt;/Name&gt;&lt;/Member&gt;&lt;Member Code="23" HasMetadata="true" HasOnlyUnitMetadata="false" HasChild="0"&gt;&lt;Name LocaleIsoCode="en"&gt;23° hour&lt;/Name&gt;&lt;Name LocaleIsoCode="it"&gt;23° ora&lt;/Name&gt;&lt;/Member&gt;&lt;Member Code="24" HasMetadata="true" HasOnlyUnitMetadata="false" HasChild="0"&gt;&lt;Name LocaleIsoCode="en"&gt;24° hour&lt;/Name&gt;&lt;Name LocaleIsoCode="it"&gt;24° ora&lt;/Name&gt;&lt;/Member&gt;&lt;Member Code="25" HasMetadata="true" HasOnlyUnitMetadata="false" HasChild="0"&gt;&lt;Name LocaleIsoCode="en"&gt;unknown hour&lt;/Name&gt;&lt;Name LocaleIsoCode="it"&gt;ora imprecisata&lt;/Name&gt;&lt;/Member&gt;&lt;Member Code="99" HasMetadata="true" HasOnlyUnitMetadata="false" HasChild="0" IsDisplayed="true"&gt;&lt;Name LocaleIsoCode="en"&gt;total&lt;/Name&gt;&lt;Name LocaleIsoCode="it"&gt;totale&lt;/Name&gt;&lt;/Member&gt;&lt;/Dimension&gt;&lt;Dimension Code="GIORNOSETT" HasMetadata="false" CommonCode="GIORNOSETT" Display="labels"&gt;&lt;Name LocaleIsoCode="en"&gt;Week day&lt;/Name&gt;&lt;Name LocaleIsoCode="it"&gt;Giorno della settimana&lt;/Name&gt;&lt;Member Code="1" HasMetadata="false" HasChild="0"&gt;&lt;Name LocaleIsoCode="en"&gt;sunday&lt;/Name&gt;&lt;Name LocaleIsoCode="it"&gt;domenica&lt;/Name&gt;&lt;/Member&gt;&lt;Member Code="2" HasMetadata="false" HasChild="0"&gt;&lt;Name LocaleIsoCode="en"&gt;monday&lt;/Name&gt;&lt;Name LocaleIsoCode="it"&gt;lunedì&lt;/Name&gt;&lt;/Member&gt;&lt;Member Code="3" HasMetadata="false" HasChild="0"&gt;&lt;Name LocaleIsoCode="en"&gt;tuesday&lt;/Name&gt;&lt;Name LocaleIsoCode="it"&gt;martedì&lt;/Name&gt;&lt;/Member&gt;&lt;Member Code="4" HasMetadata="false" HasChild="0"&gt;&lt;Name LocaleIsoCode="en"&gt;wednesday&lt;/Name&gt;&lt;Name LocaleIsoCode="it"&gt;mercoledì&lt;/Name&gt;&lt;/Member&gt;&lt;Member Code="5" HasMetadata="false" HasChild="0"&gt;&lt;Name LocaleIsoCode="en"&gt;thursday&lt;/Name&gt;&lt;Name LocaleIsoCode="it"&gt;giovedì&lt;/Name&gt;&lt;/Member&gt;&lt;Member Code="6" HasMetadata="false" HasChild="0"&gt;&lt;Name LocaleIsoCode="en"&gt;friday&lt;/Name&gt;&lt;Name LocaleIsoCode="it"&gt;venerdì&lt;/Name&gt;&lt;/Member&gt;&lt;Member Code="7" HasMetadata="false" HasChild="0"&gt;&lt;Name LocaleIsoCode="en"&gt;saturday&lt;/Name&gt;&lt;Name LocaleIsoCode="it"&gt;sabato&lt;/Name&gt;&lt;/Member&gt;&lt;Member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 IsDisplayed="true"&gt;&lt;Name LocaleIsoCode="en"&gt;2020&lt;/Name&gt;&lt;Name LocaleIsoCode="it"&gt;2020&lt;/Name&gt;&lt;/Member&gt;&lt;/Dimension&gt;&lt;WBOSInformations&gt;&lt;TimeDimension WebTreeWasUsed="false"&gt;&lt;NumberOfPeriods Annual="11" Semesters="0" Quarters="0" Months="0" Weeks="0" Days="0" /&gt;&lt;/TimeDimension&gt;&lt;/WBOSInformations&gt;&lt;Tabulation Axis="horizontal"&gt;&lt;Dimension Code="INTERSEZIONE" CommonCode="INTERSEZIONE" /&gt;&lt;/Tabulation&gt;&lt;Tabulation Axis="vertical"&gt;&lt;Dimension Code="ITTER107" CommonCode="ITTER107" /&gt;&lt;/Tabulation&gt;&lt;Tabulation Axis="page"&gt;&lt;Dimension Code="TIPO_DATO22" CommonCode="TIPO_DATO22" /&gt;&lt;Dimension Code="LOCSTRADALE" CommonCode="LOCSTRADALE" /&gt;&lt;Dimension Code="ORA" CommonCode="ORA" /&gt;&lt;Dimension Code="GIORNOSETT" CommonCode="GIORNOSETT" /&gt;&lt;Dimension Code="MESE2" CommonCode="MESE2" /&gt;&lt;Dimension Code="NATURAINCIDENTE" CommonCode="NATURAINCIDENTE" /&gt;&lt;Dimension Code="SI_NO" CommonCode="SI_NO" /&gt;&lt;Dimension Code="TIME" CommonCode="TIME"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</si>
  <si>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Grafico 3.18: Incidenti stradali su strade urbane, per tipo di intersezione, in Abruzzo. Anno 2022</t>
  </si>
  <si>
    <t>rettilineo</t>
  </si>
  <si>
    <t>&lt;?xml version="1.0" encoding="utf-16"?&gt;&lt;WebTableParameter xmlns:xsd="http://www.w3.org/2001/XMLSchema" xmlns:xsi="http://www.w3.org/2001/XMLSchema-instance" xmlns="http://stats.oecd.org/OECDStatWS/2004/03/01/"&gt;&lt;DataTable Code="DCIS_INCIDENTISTR1" HasMetadata="true"&gt;&lt;Name LocaleIsoCode="en"&gt;Road  accidents with injuries&lt;/Name&gt;&lt;Name LocaleIsoCode="it"&gt;Incidenti  stradali con lesioni alle persone&lt;/Name&gt;&lt;Dimension Code="ITTER107" HasMetadata="false" CommonCode="ITTER107" Display="labels"&gt;&lt;Name LocaleIsoCode="en"&gt;Territory&lt;/Name&gt;&lt;Name LocaleIsoCode="it"&gt;Territorio&lt;/Name&gt;&lt;Member Code="ITF1" HasMetadata="false" HasOnlyUnitMetadata="false" HasChild="1"&gt;&lt;Name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LocaleIsoCode="it"&gt;Chieti&lt;/Name&gt;&lt;/ChildMember&gt;&lt;/Member&gt;&lt;/Dimension&gt;&lt;Dimension Code="TIPO_DATO22" HasMetadata="false" CommonCode="TIPO_DATO22" Display="labels"&gt;&lt;Name LocaleIsoCode="en"&gt;Data type&lt;/Name&gt;&lt;Name LocaleIsoCode="it"&gt;Tipo dato&lt;/Name&gt;&lt;Member Code="ROADACC" HasMetadata="false" HasChild="0"&gt;&lt;Name LocaleIsoCode="en"&gt;road accidents with injuries&lt;/Name&gt;&lt;Name LocaleIsoCode="it"&gt;incidenti stradali con lesioni alle persone&lt;/Name&gt;&lt;/Member&gt;&lt;/Dimension&gt;&lt;Dimension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HasChild="0"&gt;&lt;Name LocaleIsoCode="en"&gt;urban road&lt;/Name&gt;&lt;Name LocaleIsoCode="it"&gt;strada urbana&lt;/Name&gt;&lt;/Member&gt;&lt;Member Code="2" HasMetadata="false" HasChild="0" IsDisplayed="true"&gt;&lt;Name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Code="SI_NO" HasMetadata="false" CommonCode="SI_NO" Display="labels"&gt;&lt;Name LocaleIsoCode="en"&gt;Deadly accident&lt;/Name&gt;&lt;Name LocaleIsoCode="it"&gt;Incidente mortale&lt;/Name&gt;&lt;Member Code="0" HasMetadata="false" HasChild="0"&gt;&lt;Name LocaleIsoCode="en"&gt;no&lt;/Name&gt;&lt;Name LocaleIsoCode="it"&gt;no&lt;/Name&gt;&lt;/Member&gt;&lt;Member Code="1" HasMetadata="false" HasChild="0"&gt;&lt;Name LocaleIsoCode="en"&gt;yes&lt;/Name&gt;&lt;Name LocaleIsoCode="it"&gt;si&lt;/Name&gt;&lt;/Member&gt;&lt;Member Code="9" HasMetadata="false" HasChild="0" IsDisplayed="true"&gt;&lt;Name LocaleIsoCode="en"&gt;total&lt;/Name&gt;&lt;Name LocaleIsoCode="it"&gt;totale&lt;/Name&gt;&lt;/Member&gt;&lt;/Dimension&gt;&lt;Dimension Code="ORA" HasMetadata="false" CommonCode="ORA" Display="labels"&gt;&lt;Name LocaleIsoCode="en"&gt;Road accident hour &lt;/Name&gt;&lt;Name LocaleIsoCode="it"&gt;Ora incidente stradale&lt;/Name&gt;&lt;Member Code="1" HasMetadata="true" HasOnlyUnitMetadata="false" HasChild="0"&gt;&lt;Name LocaleIsoCode="en"&gt;1° hour&lt;/Name&gt;&lt;Name LocaleIsoCode="it"&gt;1° ora&lt;/Name&gt;&lt;/Member&gt;&lt;Member Code="2" HasMetadata="true" HasOnlyUnitMetadata="false" HasChild="0"&gt;&lt;Name LocaleIsoCode="en"&gt;2° hour&lt;/Name&gt;&lt;Name LocaleIsoCode="it"&gt;2° ora&lt;/Name&gt;&lt;/Member&gt;&lt;Member Code="3" HasMetadata="true" HasOnlyUnitMetadata="false" HasChild="0"&gt;&lt;Name LocaleIsoCode="en"&gt;3° hour&lt;/Name&gt;&lt;Name LocaleIsoCode="it"&gt;3° ora&lt;/Name&gt;&lt;/Member&gt;&lt;Member Code="4" HasMetadata="true" HasOnlyUnitMetadata="false" HasChild="0"&gt;&lt;Name LocaleIsoCode="en"&gt;4° hour&lt;/Name&gt;&lt;Name LocaleIsoCode="it"&gt;4° ora&lt;/Name&gt;&lt;/Member&gt;&lt;Member Code="5" HasMetadata="true" HasOnlyUnitMetadata="false" HasChild="0"&gt;&lt;Name LocaleIsoCode="en"&gt;5° hour&lt;/Name&gt;&lt;Name LocaleIsoCode="it"&gt;5° ora&lt;/Name&gt;&lt;/Member&gt;&lt;Member Code="6" HasMetadata="true" HasOnlyUnitMetadata="false" HasChild="0"&gt;&lt;Name LocaleIsoCode="en"&gt;6° hour&lt;/Name&gt;&lt;Name LocaleIsoCode="it"&gt;6° ora&lt;/Name&gt;&lt;/Member&gt;&lt;Member Code="7" HasMetadata="true" HasOnlyUnitMetadata="false" HasChild="0"&gt;&lt;Name LocaleIsoCode="en"&gt;7° hour&lt;/Name&gt;&lt;Name LocaleIsoCode="it"&gt;7° ora&lt;/Name&gt;&lt;/Member&gt;&lt;Member Code="8" HasMetadata="true" HasOnlyUnitMetadata="false" HasChild="0"&gt;&lt;Name LocaleIsoCode="en"&gt;8° hour&lt;/Name&gt;&lt;Name LocaleIsoCode="it"&gt;8° ora&lt;/Name&gt;&lt;/Member&gt;&lt;Member Code="9" HasMetadata="true" HasOnlyUnitMetadata="false" HasChild="0"&gt;&lt;Name LocaleIsoCode="en"&gt;9° hour&lt;/Name&gt;&lt;Name LocaleIsoCode="it"&gt;9° ora&lt;/Name&gt;&lt;/Member&gt;&lt;Member Code="10" HasMetadata="true" HasOnlyUnitMetadata="false" HasChild="0"&gt;&lt;Name LocaleIsoCode="en"&gt;10° hour&lt;/Name&gt;&lt;Name LocaleIsoCode="it"&gt;10° ora&lt;/Name&gt;&lt;/Member&gt;&lt;Member Code="11" HasMetadata="true" HasOnlyUnitMetadata="false" HasChild="0"&gt;&lt;Name LocaleIsoCode="en"&gt;11° hour&lt;/Name&gt;&lt;Name LocaleIsoCode="it"&gt;11° ora&lt;/Name&gt;&lt;/Member&gt;&lt;Member Code="12" HasMetadata="true" HasOnlyUnitMetadata="false" HasChild="0"&gt;&lt;Name LocaleIsoCode="en"&gt;12° hour&lt;/Name&gt;&lt;Name LocaleIsoCode="it"&gt;12° ora&lt;/Name&gt;&lt;/Member&gt;&lt;Member Code="13" HasMetadata="true" HasOnlyUnitMetadata="false" HasChild="0"&gt;&lt;Name LocaleIsoCode="en"&gt;13° hour&lt;/Name&gt;&lt;Name LocaleIsoCode="it"&gt;13° ora&lt;/Name&gt;&lt;/Member&gt;&lt;Member Code="14" HasMetadata="true" HasOnlyUnitMetadata="false" HasChild="0"&gt;&lt;Name LocaleIsoCode="en"&gt;14° hour&lt;/Name&gt;&lt;Name LocaleIsoCode="it"&gt;14° ora&lt;/Name&gt;&lt;/Member&gt;&lt;Member Code="15" HasMetadata="true" HasOnlyUnitMetadata="false" HasChild="0"&gt;&lt;Name LocaleIsoCode="en"&gt;15° hour&lt;/Name&gt;&lt;Name LocaleIsoCode="it"&gt;15° ora&lt;/Name&gt;&lt;/Member&gt;&lt;Member Code="16" HasMetadata="true" HasOnlyUnitMetadata="false" HasChild="0"&gt;&lt;Name LocaleIsoCode="en"&gt;16° hour&lt;/Name&gt;&lt;Name LocaleIsoCode="it"&gt;16° ora&lt;/Name&gt;&lt;/Member&gt;&lt;Member Code="17" HasMetadata="true" HasOnlyUnitMetadata="false" HasChild="0"&gt;&lt;Name LocaleIsoCode="en"&gt;17° hour&lt;/Name&gt;&lt;Name LocaleIsoCode="it"&gt;17° ora&lt;/Name&gt;&lt;/Member&gt;&lt;Member Code="18" HasMetadata="true" HasOnlyUnitMetadata="false" HasChild="0"&gt;&lt;Name LocaleIsoCode="en"&gt;18° hour&lt;/Name&gt;&lt;Name LocaleIsoCode="it"&gt;18° ora&lt;/Name&gt;&lt;/Member&gt;&lt;Member Code="19" HasMetadata="true" HasOnlyUnitMetadata="false" HasChild="0"&gt;&lt;Name LocaleIsoCode="en"&gt;19° hour&lt;/Name&gt;&lt;Name LocaleIsoCode="it"&gt;19° ora&lt;/Name&gt;&lt;/Member&gt;&lt;Member Code="20" HasMetadata="true" HasOnlyUnitMetadata="false" HasChild="0"&gt;&lt;Name LocaleIsoCode="en"&gt;20° hour&lt;/Name&gt;&lt;Name LocaleIsoCode="it"&gt;20° ora&lt;/Name&gt;&lt;/Member&gt;&lt;Member Code="21" HasMetadata="true" HasOnlyUnitMetadata="false" HasChild="0"&gt;&lt;Name LocaleIsoCode="en"&gt;21° hour&lt;/Name&gt;&lt;Name LocaleIsoCode="it"&gt;21° ora&lt;/Name&gt;&lt;/Member&gt;&lt;Member Code="22" HasMetadata="true" HasOnlyUnitMetadata="false" HasChild="0"&gt;&lt;Name LocaleIsoCode="en"&gt;22° hour&lt;/Name&gt;&lt;Name LocaleIsoCode="it"&gt;22° ora&lt;/Name&gt;&lt;/Member&gt;&lt;Member Code="23" HasMetadata="true" HasOnlyUnitMetadata="false" HasChild="0"&gt;&lt;Name LocaleIsoCode="en"&gt;23° hour&lt;/Name&gt;&lt;Name LocaleIsoCode="it"&gt;23° ora&lt;/Name&gt;&lt;/Member&gt;&lt;Member Code="24" HasMetadata="true" HasOnlyUnitMetadata="false" HasChild="0"&gt;&lt;Name LocaleIsoCode="en"&gt;24° hour&lt;/Name&gt;&lt;Name LocaleIsoCode="it"&gt;24° ora&lt;/Name&gt;&lt;/Member&gt;&lt;Member Code="25" HasMetadata="true" HasOnlyUnitMetadata="false" HasChild="0"&gt;&lt;Name LocaleIsoCode="en"&gt;unknown hour&lt;/Name&gt;&lt;Name LocaleIsoCode="it"&gt;ora imprecisata&lt;/Name&gt;&lt;/Member&gt;&lt;Member Code="99" HasMetadata="true" HasOnlyUnitMetadata="false" HasChild="0" IsDisplayed="true"&gt;&lt;Name LocaleIsoCode="en"&gt;total&lt;/Name&gt;&lt;Name LocaleIsoCode="it"&gt;totale&lt;/Name&gt;&lt;/Member&gt;&lt;/Dimension&gt;&lt;Dimension Code="GIORNOSETT" HasMetadata="false" CommonCode="GIORNOSETT" Display="labels"&gt;&lt;Name LocaleIsoCode="en"&gt;Week day&lt;/Name&gt;&lt;Name LocaleIsoCode="it"&gt;Giorno della settimana&lt;/Name&gt;&lt;Member Code="1" HasMetadata="false" HasChild="0"&gt;&lt;Name LocaleIsoCode="en"&gt;sunday&lt;/Name&gt;&lt;Name LocaleIsoCode="it"&gt;domenica&lt;/Name&gt;&lt;/Member&gt;&lt;Member Code="2" HasMetadata="false" HasChild="0"&gt;&lt;Name LocaleIsoCode="en"&gt;monday&lt;/Name&gt;&lt;Name LocaleIsoCode="it"&gt;lunedì&lt;/Name&gt;&lt;/Member&gt;&lt;Member Code="3" HasMetadata="false" HasChild="0"&gt;&lt;Name LocaleIsoCode="en"&gt;tuesday&lt;/Name&gt;&lt;Name LocaleIsoCode="it"&gt;martedì&lt;/Name&gt;&lt;/Member&gt;&lt;Member Code="4" HasMetadata="false" HasChild="0"&gt;&lt;Name LocaleIsoCode="en"&gt;wednesday&lt;/Name&gt;&lt;Name LocaleIsoCode="it"&gt;mercoledì&lt;/Name&gt;&lt;/Member&gt;&lt;Member Code="5" HasMetadata="false" HasChild="0"&gt;&lt;Name LocaleIsoCode="en"&gt;thursday&lt;/Name&gt;&lt;Name LocaleIsoCode="it"&gt;giovedì&lt;/Name&gt;&lt;/Member&gt;&lt;Member Code="6" HasMetadata="false" HasChild="0"&gt;&lt;Name LocaleIsoCode="en"&gt;friday&lt;/Name&gt;&lt;Name LocaleIsoCode="it"&gt;venerdì&lt;/Name&gt;&lt;/Member&gt;&lt;Member Code="7" HasMetadata="false" HasChild="0"&gt;&lt;Name LocaleIsoCode="en"&gt;saturday&lt;/Name&gt;&lt;Name LocaleIsoCode="it"&gt;sabato&lt;/Name&gt;&lt;/Member&gt;&lt;Member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 IsDisplayed="true"&gt;&lt;Name LocaleIsoCode="en"&gt;2020&lt;/Name&gt;&lt;Name LocaleIsoCode="it"&gt;2020&lt;/Name&gt;&lt;/Member&gt;&lt;/Dimension&gt;&lt;WBOSInformations&gt;&lt;TimeDimension WebTreeWasUsed="false"&gt;&lt;NumberOfPeriods Annual="11" Semesters="0" Quarters="0" Months="0" Weeks="0" Days="0" /&gt;&lt;/TimeDimension&gt;&lt;/WBOSInformations&gt;&lt;Tabulation Axis="horizontal"&gt;&lt;Dimension Code="INTERSEZIONE" CommonCode="INTERSEZIONE" /&gt;&lt;/Tabulation&gt;&lt;Tabulation Axis="vertical"&gt;&lt;Dimension Code="ITTER107" CommonCode="ITTER107" /&gt;&lt;/Tabulation&gt;&lt;Tabulation Axis="page"&gt;&lt;Dimension Code="TIPO_DATO22" CommonCode="TIPO_DATO22" /&gt;&lt;Dimension Code="LOCSTRADALE" CommonCode="LOCSTRADALE" /&gt;&lt;Dimension Code="ORA" CommonCode="ORA" /&gt;&lt;Dimension Code="GIORNOSETT" CommonCode="GIORNOSETT" /&gt;&lt;Dimension Code="MESE2" CommonCode="MESE2" /&gt;&lt;Dimension Code="NATURAINCIDENTE" CommonCode="NATURAINCIDENTE" /&gt;&lt;Dimension Code="SI_NO" CommonCode="SI_NO" /&gt;&lt;Dimension Code="TIME" CommonCode="TIME"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</si>
  <si>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Grafico 3.19: Incidenti stradali su autostrade, per tipo di intersezione, in Abruzzo. Anno 2022</t>
  </si>
  <si>
    <t>Grafico 3.20: Incidenti stradali su strade extraurbane, per tipo di intersezione, in Abruzzo. Anno 2022</t>
  </si>
  <si>
    <t>&lt;?xml version="1.0" encoding="utf-16"?&gt;&lt;WebTableParameter xmlns:xsd="http://www.w3.org/2001/XMLSchema" xmlns:xsi="http://www.w3.org/2001/XMLSchema-instance" xmlns="http://stats.oecd.org/OECDStatWS/2004/03/01/"&gt;&lt;DataTable Code="DCIS_INCIDENTISTR1" HasMetadata="true"&gt;&lt;Name LocaleIsoCode="en"&gt;Road  accidents with injuries&lt;/Name&gt;&lt;Name LocaleIsoCode="it"&gt;Incidenti  stradali con lesioni alle persone&lt;/Name&gt;&lt;Dimension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HasChild="1" IsDisplayed="true"&gt;&lt;Name LocaleIsoCode="en"&gt;Abruzzo&lt;/Name&gt;&lt;Name LocaleIsoCode="it"&gt;Abruzzo&lt;/Name&gt;&lt;ChildMember Code="ITF11" HasMetadata="false" HasOnlyUnitMetadata="false" HasChild="0"&gt;&lt;Name LocaleIsoCode="en"&gt;L'Aquila&lt;/Name&gt;&lt;Name LocaleIsoCode="it"&gt;L'Aquila&lt;/Name&gt;&lt;/ChildMember&gt;&lt;ChildMember Code="ITF12" HasMetadata="false" HasOnlyUnitMetadata="false" HasChild="0"&gt;&lt;Name LocaleIsoCode="en"&gt;Teramo&lt;/Name&gt;&lt;Name LocaleIsoCode="it"&gt;Teramo&lt;/Name&gt;&lt;/ChildMember&gt;&lt;ChildMember Code="ITF13" HasMetadata="false" HasOnlyUnitMetadata="false" HasChild="0"&gt;&lt;Name LocaleIsoCode="en"&gt;Pescara&lt;/Name&gt;&lt;Name LocaleIsoCode="it"&gt;Pescara&lt;/Name&gt;&lt;/ChildMember&gt;&lt;ChildMember Code="ITF14" HasMetadata="false" HasOnlyUnitMetadata="false" HasChild="0"&gt;&lt;Name LocaleIsoCode="en"&gt;Chieti&lt;/Name&gt;&lt;Name LocaleIsoCode="it"&gt;Chieti&lt;/Name&gt;&lt;/ChildMember&gt;&lt;/ChildMember&gt;&lt;ChildMember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Code="TIPO_DATO22" HasMetadata="false" CommonCode="TIPO_DATO22" Display="labels"&gt;&lt;Name LocaleIsoCode="en"&gt;Data type&lt;/Name&gt;&lt;Name LocaleIsoCode="it"&gt;Tipo dato&lt;/Name&gt;&lt;Member Code="ROADACC" HasMetadata="false" HasChild="0"&gt;&lt;Name LocaleIsoCode="en"&gt;road accidents with injuries&lt;/Name&gt;&lt;Name LocaleIsoCode="it"&gt;incidenti stradali con lesioni alle persone&lt;/Name&gt;&lt;/Member&gt;&lt;/Dimension&gt;&lt;Dimension Code="LOCSTRADALE" HasMetadata="false" CommonCode="LOCSTRADALE" Display="labels"&gt;&lt;Name LocaleIsoCode="en"&gt;Localization of the accident&lt;/Name&gt;&lt;Name LocaleIsoCode="it"&gt;Localizzazione dell incidente&lt;/Name&gt;&lt;Member Code="1" HasMetadata="false" HasChild="0"&gt;&lt;Name LocaleIsoCode="en"&gt;urban road&lt;/Name&gt;&lt;Name LocaleIsoCode="it"&gt;strada urbana&lt;/Name&gt;&lt;/Member&gt;&lt;Member Code="2" HasMetadata="false" HasChild="0"&gt;&lt;Name LocaleIsoCode="en"&gt;motorway&lt;/Name&gt;&lt;Name LocaleIsoCode="it"&gt;autostrada&lt;/Name&gt;&lt;/Member&gt;&lt;Member Code="3" HasMetadata="false" HasChild="0"&gt;&lt;Name LocaleIsoCode="en"&gt;other roads&lt;/Name&gt;&lt;Name LocaleIsoCode="it"&gt;altra strada&lt;/Name&gt;&lt;/Member&gt;&lt;Member Code="9" HasMetadata="false" HasChild="0" IsDisplayed="true"&gt;&lt;Name LocaleIsoCode="en"&gt;total&lt;/Name&gt;&lt;Name LocaleIsoCode="it"&gt;totale&lt;/Name&gt;&lt;/Member&gt;&lt;/Dimension&gt;&lt;Dimension Code="INTERSEZIONE" HasMetadata="false" CommonCode="INTERSEZIONE" Display="labels"&gt;&lt;Name LocaleIsoCode="en"&gt;Intersection&lt;/Name&gt;&lt;Name LocaleIsoCode="it"&gt;Intersezione&lt;/Name&gt;&lt;Member Code="1" HasMetadata="false" HasChild="0"&gt;&lt;Name LocaleIsoCode="en"&gt;crossoroad&lt;/Name&gt;&lt;Name LocaleIsoCode="it"&gt;incrocio&lt;/Name&gt;&lt;/Member&gt;&lt;Member Code="2" HasMetadata="false" HasChild="0"&gt;&lt;Name LocaleIsoCode="en"&gt;traffic circle&lt;/Name&gt;&lt;Name LocaleIsoCode="it"&gt;rotatoria&lt;/Name&gt;&lt;/Member&gt;&lt;Member Code="3" HasMetadata="false" HasChild="0"&gt;&lt;Name LocaleIsoCode="en"&gt;level crossing&lt;/Name&gt;&lt;Name LocaleIsoCode="it"&gt;passaggio a livello&lt;/Name&gt;&lt;/Member&gt;&lt;Member Code="4" HasMetadata="false" HasChild="0"&gt;&lt;Name LocaleIsoCode="en"&gt;straight stretch&lt;/Name&gt;&lt;Name LocaleIsoCode="it"&gt;rettilineo &lt;/Name&gt;&lt;/Member&gt;&lt;Member Code="5" HasMetadata="false" HasChild="0"&gt;&lt;Name LocaleIsoCode="en"&gt;bend&lt;/Name&gt;&lt;Name LocaleIsoCode="it"&gt;curva&lt;/Name&gt;&lt;/Member&gt;&lt;Member Code="6" HasMetadata="false" HasChild="0"&gt;&lt;Name LocaleIsoCode="en"&gt;bump - slope - bottleneck&lt;/Name&gt;&lt;Name LocaleIsoCode="it"&gt;dosso - pendenza - strettoia&lt;/Name&gt;&lt;/Member&gt;&lt;Member Code="7" HasMetadata="false" HasChild="0"&gt;&lt;Name LocaleIsoCode="en"&gt;tunnel&lt;/Name&gt;&lt;Name LocaleIsoCode="it"&gt;galleria&lt;/Name&gt;&lt;/Member&gt;&lt;Member Code="9" HasMetadata="false" HasChild="0" IsDisplayed="true"&gt;&lt;Name LocaleIsoCode="en"&gt;total&lt;/Name&gt;&lt;Name LocaleIsoCode="it"&gt;totale&lt;/Name&gt;&lt;/Member&gt;&lt;/Dimension&gt;&lt;Dimension Code="NATURAINCIDENTE" HasMetadata="false" CommonCode="NATURAINCIDENTE" Display="labels"&gt;&lt;Name LocaleIsoCode="en"&gt;Road accident type&lt;/Name&gt;&lt;Name LocaleIsoCode="it"&gt;Natura dell incidente&lt;/Name&gt;&lt;Member Code="1" HasMetadata="false" HasChild="0"&gt;&lt;Name LocaleIsoCode="en"&gt;accidents between vehicles&lt;/Name&gt;&lt;Name LocaleIsoCode="it"&gt;incidente tra veicoli&lt;/Name&gt;&lt;/Member&gt;&lt;Member Code="2" HasMetadata="false" HasChild="0"&gt;&lt;Name LocaleIsoCode="en"&gt;vehicle-pedestrian accident&lt;/Name&gt;&lt;Name LocaleIsoCode="it"&gt;incidente tra veicolo e pedone&lt;/Name&gt;&lt;/Member&gt;&lt;Member Code="3" HasMetadata="false" HasChild="0"&gt;&lt;Name LocaleIsoCode="en"&gt;accidents involving a single vehicle&lt;/Name&gt;&lt;Name LocaleIsoCode="it"&gt;incidente a veicolo isolato&lt;/Name&gt;&lt;/Member&gt;&lt;Member Code="9" HasMetadata="false" HasChild="0" IsDisplayed="true"&gt;&lt;Name LocaleIsoCode="en"&gt;total&lt;/Name&gt;&lt;Name LocaleIsoCode="it"&gt;totale&lt;/Name&gt;&lt;/Member&gt;&lt;/Dimension&gt;&lt;Dimension Code="SI_NO" HasMetadata="false" CommonCode="SI_NO" Display="labels"&gt;&lt;Name LocaleIsoCode="en"&gt;Deadly accident&lt;/Name&gt;&lt;Name LocaleIsoCode="it"&gt;Incidente mortale&lt;/Name&gt;&lt;Member Code="0" HasMetadata="false" HasChild="0"&gt;&lt;Name LocaleIsoCode="en"&gt;no&lt;/Name&gt;&lt;Name LocaleIsoCode="it"&gt;no&lt;/Name&gt;&lt;/Member&gt;&lt;Member Code="1" HasMetadata="false" HasChild="0"&gt;&lt;Name LocaleIsoCode="en"&gt;yes&lt;/Name&gt;&lt;Name LocaleIsoCode="it"&gt;si&lt;/Name&gt;&lt;/Member&gt;&lt;Member Code="9" HasMetadata="false" HasChild="0" IsDisplayed="true"&gt;&lt;Name LocaleIsoCode="en"&gt;total&lt;/Name&gt;&lt;Name LocaleIsoCode="it"&gt;totale&lt;/Name&gt;&lt;/Member&gt;&lt;/Dimension&gt;&lt;Dimension Code="ORA" HasMetadata="false" CommonCode="ORA" Display="labels"&gt;&lt;Name LocaleIsoCode="en"&gt;Road accident hour &lt;/Name&gt;&lt;Name LocaleIsoCode="it"&gt;Ora incidente stradale&lt;/Name&gt;&lt;Member Code="1" HasMetadata="true" HasOnlyUnitMetadata="false" HasChild="0"&gt;&lt;Name LocaleIsoCode="en"&gt;1° hour&lt;/Name&gt;&lt;Name LocaleIsoCode="it"&gt;1° ora&lt;/Name&gt;&lt;/Member&gt;&lt;Member Code="2" HasMetadata="true" HasOnlyUnitMetadata="false" HasChild="0"&gt;&lt;Name LocaleIsoCode="en"&gt;2° hour&lt;/Name&gt;&lt;Name LocaleIsoCode="it"&gt;2° ora&lt;/Name&gt;&lt;/Member&gt;&lt;Member Code="3" HasMetadata="true" HasOnlyUnitMetadata="false" HasChild="0"&gt;&lt;Name LocaleIsoCode="en"&gt;3° hour&lt;/Name&gt;&lt;Name LocaleIsoCode="it"&gt;3° ora&lt;/Name&gt;&lt;/Member&gt;&lt;Member Code="4" HasMetadata="true" HasOnlyUnitMetadata="false" HasChild="0"&gt;&lt;Name LocaleIsoCode="en"&gt;4° hour&lt;/Name&gt;&lt;Name LocaleIsoCode="it"&gt;4° ora&lt;/Name&gt;&lt;/Member&gt;&lt;Member Code="5" HasMetadata="true" HasOnlyUnitMetadata="false" HasChild="0"&gt;&lt;Name LocaleIsoCode="en"&gt;5° hour&lt;/Name&gt;&lt;Name LocaleIsoCode="it"&gt;5° ora&lt;/Name&gt;&lt;/Member&gt;&lt;Member Code="6" HasMetadata="true" HasOnlyUnitMetadata="false" HasChild="0"&gt;&lt;Name LocaleIsoCode="en"&gt;6° hour&lt;/Name&gt;&lt;Name LocaleIsoCode="it"&gt;6° ora&lt;/Name&gt;&lt;/Member&gt;&lt;Member Code="7" HasMetadata="true" HasOnlyUnitMetadata="false" HasChild="0"&gt;&lt;Name LocaleIsoCode="en"&gt;7° hour&lt;/Name&gt;&lt;Name LocaleIsoCode="it"&gt;7° ora&lt;/Name&gt;&lt;/Member&gt;&lt;Member Code="8" HasMetadata="true" HasOnlyUnitMetadata="false" HasChild="0"&gt;&lt;Name LocaleIsoCode="en"&gt;8° hour&lt;/Name&gt;&lt;Name LocaleIsoCode="it"&gt;8° ora&lt;/Name&gt;&lt;/Member&gt;&lt;Member Code="9" HasMetadata="true" HasOnlyUnitMetadata="false" HasChild="0"&gt;&lt;Name LocaleIsoCode="en"&gt;9° hour&lt;/Name&gt;&lt;Name LocaleIsoCode="it"&gt;9° ora&lt;/Name&gt;&lt;/Member&gt;&lt;Member Code="10" HasMetadata="true" HasOnlyUnitMetadata="false" HasChild="0"&gt;&lt;Name LocaleIsoCode="en"&gt;10° hour&lt;/Name&gt;&lt;Name LocaleIsoCode="it"&gt;10° ora&lt;/Name&gt;&lt;/Member&gt;&lt;Member Code="11" HasMetadata="true" HasOnlyUnitMetadata="false" HasChild="0"&gt;&lt;Name LocaleIsoCode="en"&gt;11° hour&lt;/Name&gt;&lt;Name LocaleIsoCode="it"&gt;11° ora&lt;/Name&gt;&lt;/Member&gt;&lt;Member Code="12" HasMetadata="true" HasOnlyUnitMetadata="false" HasChild="0"&gt;&lt;Name LocaleIsoCode="en"&gt;12° hour&lt;/Name&gt;&lt;Name LocaleIsoCode="it"&gt;12° ora&lt;/Name&gt;&lt;/Member&gt;&lt;Member Code="13" HasMetadata="true" HasOnlyUnitMetadata="false" HasChild="0"&gt;&lt;Name LocaleIsoCode="en"&gt;13° hour&lt;/Name&gt;&lt;Name LocaleIsoCode="it"&gt;13° ora&lt;/Name&gt;&lt;/Member&gt;&lt;Member Code="14" HasMetadata="true" HasOnlyUnitMetadata="false" HasChild="0"&gt;&lt;Name LocaleIsoCode="en"&gt;14° hour&lt;/Name&gt;&lt;Name LocaleIsoCode="it"&gt;14° ora&lt;/Name&gt;&lt;/Member&gt;&lt;Member Code="15" HasMetadata="true" HasOnlyUnitMetadata="false" HasChild="0"&gt;&lt;Name LocaleIsoCode="en"&gt;15° hour&lt;/Name&gt;&lt;Name LocaleIsoCode="it"&gt;15° ora&lt;/Name&gt;&lt;/Member&gt;&lt;Member Code="16" HasMetadata="true" HasOnlyUnitMetadata="false" HasChild="0"&gt;&lt;Name LocaleIsoCode="en"&gt;16° hour&lt;/Name&gt;&lt;Name LocaleIsoCode="it"&gt;16° ora&lt;/Name&gt;&lt;/Member&gt;&lt;Member Code="17" HasMetadata="true" HasOnlyUnitMetadata="false" HasChild="0"&gt;&lt;Name LocaleIsoCode="en"&gt;17° hour&lt;/Name&gt;&lt;Name LocaleIsoCode="it"&gt;17° ora&lt;/Name&gt;&lt;/Member&gt;&lt;Member Code="18" HasMetadata="true" HasOnlyUnitMetadata="false" HasChild="0"&gt;&lt;Name LocaleIsoCode="en"&gt;18° hour&lt;/Name&gt;&lt;Name LocaleIsoCode="it"&gt;18° ora&lt;/Name&gt;&lt;/Member&gt;&lt;Member Code="19" HasMetadata="true" HasOnlyUnitMetadata="false" HasChild="0"&gt;&lt;Name LocaleIsoCode="en"&gt;19° hour&lt;/Name&gt;&lt;Name LocaleIsoCode="it"&gt;19° ora&lt;/Name&gt;&lt;/Member&gt;&lt;Member Code="20" HasMetadata="true" HasOnlyUnitMetadata="false" HasChild="0"&gt;&lt;Name LocaleIsoCode="en"&gt;20° hour&lt;/Name&gt;&lt;Name LocaleIsoCode="it"&gt;20° ora&lt;/Name&gt;&lt;/Member&gt;&lt;Member Code="21" HasMetadata="true" HasOnlyUnitMetadata="false" HasChild="0"&gt;&lt;Name LocaleIsoCode="en"&gt;21° hour&lt;/Name&gt;&lt;Name LocaleIsoCode="it"&gt;21° ora&lt;/Name&gt;&lt;/Member&gt;&lt;Member Code="22" HasMetadata="true" HasOnlyUnitMetadata="false" HasChild="0"&gt;&lt;Name LocaleIsoCode="en"&gt;22° hour&lt;/Name&gt;&lt;Name LocaleIsoCode="it"&gt;22° ora&lt;/Name&gt;&lt;/Member&gt;&lt;Member Code="23" HasMetadata="true" HasOnlyUnitMetadata="false" HasChild="0"&gt;&lt;Name LocaleIsoCode="en"&gt;23° hour&lt;/Name&gt;&lt;Name LocaleIsoCode="it"&gt;23° ora&lt;/Name&gt;&lt;/Member&gt;&lt;Member Code="24" HasMetadata="true" HasOnlyUnitMetadata="false" HasChild="0"&gt;&lt;Name LocaleIsoCode="en"&gt;24° hour&lt;/Name&gt;&lt;Name LocaleIsoCode="it"&gt;24° ora&lt;/Name&gt;&lt;/Member&gt;&lt;Member Code="25" HasMetadata="true" HasOnlyUnitMetadata="false" HasChild="0"&gt;&lt;Name LocaleIsoCode="en"&gt;unknown hour&lt;/Name&gt;&lt;Name LocaleIsoCode="it"&gt;ora imprecisata&lt;/Name&gt;&lt;/Member&gt;&lt;Member Code="99" HasMetadata="true" HasOnlyUnitMetadata="false" HasChild="0" IsDisplayed="true"&gt;&lt;Name LocaleIsoCode="en"&gt;total&lt;/Name&gt;&lt;Name LocaleIsoCode="it"&gt;totale&lt;/Name&gt;&lt;/Member&gt;&lt;/Dimension&gt;&lt;Dimension Code="GIORNOSETT" HasMetadata="false" CommonCode="GIORNOSETT" Display="labels"&gt;&lt;Name LocaleIsoCode="en"&gt;Week day&lt;/Name&gt;&lt;Name LocaleIsoCode="it"&gt;Giorno della settimana&lt;/Name&gt;&lt;Member Code="1" HasMetadata="false" HasChild="0"&gt;&lt;Name LocaleIsoCode="en"&gt;sunday&lt;/Name&gt;&lt;Name LocaleIsoCode="it"&gt;domenica&lt;/Name&gt;&lt;/Member&gt;&lt;Member Code="2" HasMetadata="false" HasChild="0"&gt;&lt;Name LocaleIsoCode="en"&gt;monday&lt;/Name&gt;&lt;Name LocaleIsoCode="it"&gt;lunedì&lt;/Name&gt;&lt;/Member&gt;&lt;Member Code="3" HasMetadata="false" HasChild="0"&gt;&lt;Name LocaleIsoCode="en"&gt;tuesday&lt;/Name&gt;&lt;Name LocaleIsoCode="it"&gt;martedì&lt;/Name&gt;&lt;/Member&gt;&lt;Member Code="4" HasMetadata="false" HasChild="0"&gt;&lt;Name LocaleIsoCode="en"&gt;wednesday&lt;/Name&gt;&lt;Name LocaleIsoCode="it"&gt;mercoledì&lt;/Name&gt;&lt;/Member&gt;&lt;Member Code="5" HasMetadata="false" HasChild="0"&gt;&lt;Name LocaleIsoCode="en"&gt;thursday&lt;/Name&gt;&lt;Name LocaleIsoCode="it"&gt;giovedì&lt;/Name&gt;&lt;/Member&gt;&lt;Member Code="6" HasMetadata="false" HasChild="0"&gt;&lt;Name LocaleIsoCode="en"&gt;friday&lt;/Name&gt;&lt;Name LocaleIsoCode="it"&gt;venerdì&lt;/Name&gt;&lt;/Member&gt;&lt;Member Code="7" HasMetadata="false" HasChild="0"&gt;&lt;Name LocaleIsoCode="en"&gt;saturday&lt;/Name&gt;&lt;Name LocaleIsoCode="it"&gt;sabato&lt;/Name&gt;&lt;/Member&gt;&lt;Member Code="9" HasMetadata="false" HasChild="0" IsDisplayed="true"&gt;&lt;Name LocaleIsoCode="en"&gt;total&lt;/Name&gt;&lt;Name LocaleIsoCode="it"&gt;totale&lt;/Name&gt;&lt;/Member&gt;&lt;/Dimension&gt;&lt;Dimension Code="MESE2" HasMetadata="false" CommonCode="MESE2" Display="labels"&gt;&lt;Name LocaleIsoCode="en"&gt;Month&lt;/Name&gt;&lt;Name LocaleIsoCode="it"&gt;Mese&lt;/Name&gt;&lt;Member Code="1" HasMetadata="false" HasChild="0"&gt;&lt;Name LocaleIsoCode="en"&gt;january&lt;/Name&gt;&lt;Name LocaleIsoCode="it"&gt;gennaio&lt;/Name&gt;&lt;/Member&gt;&lt;Member Code="2" HasMetadata="false" HasChild="0"&gt;&lt;Name LocaleIsoCode="en"&gt;february&lt;/Name&gt;&lt;Name LocaleIsoCode="it"&gt;febbraio&lt;/Name&gt;&lt;/Member&gt;&lt;Member Code="3" HasMetadata="false" HasChild="0"&gt;&lt;Name LocaleIsoCode="en"&gt;march&lt;/Name&gt;&lt;Name LocaleIsoCode="it"&gt;marzo&lt;/Name&gt;&lt;/Member&gt;&lt;Member Code="4" HasMetadata="false" HasChild="0"&gt;&lt;Name LocaleIsoCode="en"&gt;april&lt;/Name&gt;&lt;Name LocaleIsoCode="it"&gt;aprile&lt;/Name&gt;&lt;/Member&gt;&lt;Member Code="5" HasMetadata="false" HasChild="0"&gt;&lt;Name LocaleIsoCode="en"&gt;may&lt;/Name&gt;&lt;Name LocaleIsoCode="it"&gt;maggio&lt;/Name&gt;&lt;/Member&gt;&lt;Member Code="6" HasMetadata="false" HasChild="0"&gt;&lt;Name LocaleIsoCode="en"&gt;june&lt;/Name&gt;&lt;Name LocaleIsoCode="it"&gt;giugno&lt;/Name&gt;&lt;/Member&gt;&lt;Member Code="7" HasMetadata="false" HasChild="0"&gt;&lt;Name LocaleIsoCode="en"&gt;july&lt;/Name&gt;&lt;Name LocaleIsoCode="it"&gt;luglio&lt;/Name&gt;&lt;/Member&gt;&lt;Member Code="8" HasMetadata="false" HasChild="0"&gt;&lt;Name LocaleIsoCode="en"&gt;august&lt;/Name&gt;&lt;Name LocaleIsoCode="it"&gt;agosto&lt;/Name&gt;&lt;/Member&gt;&lt;Member Code="9" HasMetadata="false" HasChild="0"&gt;&lt;Name LocaleIsoCode="en"&gt;september&lt;/Name&gt;&lt;Name LocaleIsoCode="it"&gt;settembre&lt;/Name&gt;&lt;/Member&gt;&lt;Member Code="10" HasMetadata="false" HasChild="0"&gt;&lt;Name LocaleIsoCode="en"&gt;october&lt;/Name&gt;&lt;Name LocaleIsoCode="it"&gt;ottobre&lt;/Name&gt;&lt;/Member&gt;&lt;Member Code="11" HasMetadata="false" HasChild="0"&gt;&lt;Name LocaleIsoCode="en"&gt;november&lt;/Name&gt;&lt;Name LocaleIsoCode="it"&gt;novembre&lt;/Name&gt;&lt;/Member&gt;&lt;Member Code="12" HasMetadata="false" HasChild="0"&gt;&lt;Name LocaleIsoCode="en"&gt;december&lt;/Name&gt;&lt;Name LocaleIsoCode="it"&gt;dicembre&lt;/Name&gt;&lt;/Member&gt;&lt;Member Code="99"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HasMetadata="true"&gt;&lt;Name LocaleIsoCode="en"&gt;2012&lt;/Name&gt;&lt;Name LocaleIsoCode="it"&gt;2012&lt;/Name&gt;&lt;/Member&gt;&lt;Member Code="2013" HasMetadata="true"&gt;&lt;Name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LocaleIsoCode="it"&gt;2020&lt;/Name&gt;&lt;/Member&gt;&lt;/Dimension&gt;&lt;WBOSInformations&gt;&lt;TimeDimension WebTreeWasUsed="false"&gt;&lt;NumberOfPeriods Annual="11" Semesters="0" Quarters="0" Months="0" Weeks="0" Days="0" /&gt;&lt;/TimeDimension&gt;&lt;/WBOSInformations&gt;&lt;Tabulation Axis="horizontal"&gt;&lt;Dimension Code="TIME" /&gt;&lt;/Tabulation&gt;&lt;Tabulation Axis="vertical"&gt;&lt;Dimension Code="INTERSEZIONE" /&gt;&lt;/Tabulation&gt;&lt;Tabulation Axis="page"&gt;&lt;Dimension Code="TIPO_DATO22" /&gt;&lt;Dimension Code="LOCSTRADALE" /&gt;&lt;Dimension Code="ORA" /&gt;&lt;Dimension Code="GIORNOSETT" /&gt;&lt;Dimension Code="MESE2" /&gt;&lt;Dimension Code="NATURAINCIDENTE" /&gt;&lt;Dimension Code="SI_NO" /&gt;&lt;Dimension Code="ITTER107"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</si>
  <si>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Grafico 3.21: Incidenti stradali per tipo di intersezione in Abruzzo. Anni 2010-2022</t>
  </si>
  <si>
    <t>Incidenti stradali con lesioni alle persone, in Abruzzo per tipo di intersezione. Anni 2010-2020</t>
  </si>
  <si>
    <t>Tipo di intersezione</t>
  </si>
  <si>
    <t>Incidenti</t>
  </si>
  <si>
    <t>Tabella 3.1: Incidenti, morti e feriti per tipo di strada e variazioni percentuali degli incidenti. Anni 20120-2022</t>
  </si>
  <si>
    <t>Tabella 3.2: Variazioni percentuali di incidenti, morti e feriti per categoria di strada. Anno 2022/2021</t>
  </si>
  <si>
    <t>Localizzazione incidente</t>
  </si>
  <si>
    <t>Vari. % incidenti</t>
  </si>
  <si>
    <t>Vari. % morti</t>
  </si>
  <si>
    <t>Vari. % feriti</t>
  </si>
  <si>
    <t>Dati estratti il 01 Mar 2024 08:42 UTC (GMT) da I.Stat</t>
  </si>
  <si>
    <t>Grafico 3.1: Incidenti stradali per province abruzzesi. Anni 2001, 2011, 2020, 2021, 2022</t>
  </si>
  <si>
    <t>Incidenti in italia e abruzzo negli anni</t>
  </si>
  <si>
    <t>Grafico 3.2: Morti in incidenti stradali per province abruzzesi. Anni 2001, 2011, 2020, 2021, 2022</t>
  </si>
  <si>
    <t>Grafico 3.3: Feriti in incidenti stradali per province abruzzesi. Anni 2001, 2011, 2020, 2021, 2022</t>
  </si>
  <si>
    <t>incidenti</t>
  </si>
  <si>
    <t>Grafico 3.7: Incidenti, morti e feriti per tipo di strada in Italia. Anno 2022</t>
  </si>
  <si>
    <t>Grafico 3.8: Incidenti, morti e feriti per tipo di strada in Abruzzo. Anno 2022</t>
  </si>
  <si>
    <t>Grafico 3.9: Incidenti, morti e feriti per tipo di strada in provincia dell’Aquila. Anno 2022</t>
  </si>
  <si>
    <t>Localizzazione</t>
  </si>
  <si>
    <t>Dati estratti il 08 feb 2022 16:05 UTC (GMT) da I.Stat</t>
  </si>
  <si>
    <t>Grafico 3.10: Incidenti, morti e feriti per tipo di strada in provincia di Teramo. Anno 2020</t>
  </si>
  <si>
    <t>Grafico 3.11: Incidenti, morti e feriti per tipo di strada in provincia di Pescara. Anno 2020</t>
  </si>
  <si>
    <t>Grafico 3.12: Incidenti, morti e feriti per tipo di strada in provincia di Chieti. Anno 2020</t>
  </si>
  <si>
    <t>INCIDENTI</t>
  </si>
  <si>
    <t>MORTI</t>
  </si>
  <si>
    <t>FERITI</t>
  </si>
  <si>
    <t>Variazioni percentuali</t>
  </si>
  <si>
    <t>Tipo veicolo</t>
  </si>
  <si>
    <t>2011/2001</t>
  </si>
  <si>
    <t xml:space="preserve">  Italia</t>
  </si>
  <si>
    <t>Autovetture</t>
  </si>
  <si>
    <t>Autobus e filobus</t>
  </si>
  <si>
    <t>autocarri</t>
  </si>
  <si>
    <t>Motrici</t>
  </si>
  <si>
    <t>Rimorchi</t>
  </si>
  <si>
    <t>Motocicli</t>
  </si>
  <si>
    <t>Motocarri</t>
  </si>
  <si>
    <t>Altri veicoli</t>
  </si>
  <si>
    <t>Autovetture ogni 1.000 abitanti 2001</t>
  </si>
  <si>
    <t>Autovetture ogni 1.000 abitanti 2022</t>
  </si>
  <si>
    <t>Autovetture PRA al 31/12/2001</t>
  </si>
  <si>
    <t>Autovetture PRA al 31/12/2022</t>
  </si>
  <si>
    <t>Grafico 4.1: Autovetture registrate al PRA ogni 1.000 residenti per regione e province abruzzesi. Anni 2001 e 2022</t>
  </si>
  <si>
    <t>Trentino A. Adige</t>
  </si>
  <si>
    <t>Friuli V. Giulia</t>
  </si>
  <si>
    <t>Dataset:Veicoli  coinvolti in incidenti stradali</t>
  </si>
  <si>
    <t>veicoli coinvolti in incidenti stradali</t>
  </si>
  <si>
    <t>Grafico 4.2: Veicoli coinvolti in incidenti stradali in Italia e in Abruzzo per categoria di veicolo. Anno 2022</t>
  </si>
  <si>
    <t>Categoria dei veicoli</t>
  </si>
  <si>
    <t>quadricicli</t>
  </si>
  <si>
    <t>autovetture</t>
  </si>
  <si>
    <t>autobus e filobus</t>
  </si>
  <si>
    <t>tram</t>
  </si>
  <si>
    <t>autocarri e motrici</t>
  </si>
  <si>
    <t>velocipede</t>
  </si>
  <si>
    <t>ciclomotori</t>
  </si>
  <si>
    <t>motocicli</t>
  </si>
  <si>
    <t>motocarri</t>
  </si>
  <si>
    <t>altri veicoli</t>
  </si>
  <si>
    <t>Dati estratti il 01 feb 2022 15:25 UTC (GMT) da I.Stat</t>
  </si>
  <si>
    <t>% veicoli incidenti rispetto al totale veicoli</t>
  </si>
  <si>
    <t>Veicoli coinvolti in incidenti stradali rispetto al totale veicoli in circolazione per 100.000</t>
  </si>
  <si>
    <t>totale veicoli coinvolti in incidenti</t>
  </si>
  <si>
    <t xml:space="preserve">totale veicoli </t>
  </si>
  <si>
    <t>Grafico 4.3: Veicoli coinvolti in incidenti stradali rispetto al totale veicoli registrati al PRA per regione e province abruzzesi.Valori per 100.000.  Anno 20202</t>
  </si>
  <si>
    <t>Autovetture coinvolte in incidenti stradali rispetto alle autovetture in circolazione per 100.000</t>
  </si>
  <si>
    <t>autovetture coinvolte in incidenti stradali</t>
  </si>
  <si>
    <t>x 100.000</t>
  </si>
  <si>
    <t>Grafico 4.4: Autovetture coinvolte in incidenti stradali rispetto alle autovetture registrate al PRA per regione e province abruzzesi.  Valori per 100.000. Anno 2022</t>
  </si>
  <si>
    <t>Tabella 4.1: Parco veicolare per tipo di veicolo in Italia, Abruzzo e province abruzzesi. Anni 2001, 2011, 2022</t>
  </si>
  <si>
    <t>Popolazione residente</t>
  </si>
  <si>
    <t>Parco veicolare per tipo di veicolo in Italia, Abruzzo e province abruzzesi. Anni 2001, 2011, 2022</t>
  </si>
  <si>
    <t>Autovetture registrate al PRA ogni 1.000 residenti per regione e province abruzzesi. Anni 2001 e 2022</t>
  </si>
  <si>
    <t>Veicoli coinvolti in incidenti stradali per categoria di veicolo in Italia e in Abruzzo. Anno 2022</t>
  </si>
  <si>
    <t>Veicoli coinvolti in incidenti stradali rispetto al totale veicoli registrati al PRA per regione e province abruzzesi. Valori per 100.000. Anno 2022</t>
  </si>
  <si>
    <t>Autovetture coinvolte in incidenti stradali rispetto alle autovetture registrate al PRA per regione e province abruzzesi.  Valori per 100.000. Anno 2022</t>
  </si>
  <si>
    <t>Grafico 1.1: Tasso di mortalità stradale (morti per milione di residenti) in UE e in Italia. Anni 2001-2021</t>
  </si>
  <si>
    <t>Variazione %  delle vittime rispetto al 2001</t>
  </si>
  <si>
    <t>Variazione %  delle vittime rispetto al 2011</t>
  </si>
  <si>
    <t>Tabella 1.1: Morti in incidenti stradali, tasso di mortalità e variazione % delle vittime in UE e in Italia. Anni 2001, 2011-2021</t>
  </si>
  <si>
    <t>Morti in incidenti stradali, tasso di mortalità e variazione % delle vittime in UE e in Italia. Anni 2001, 2011-2021</t>
  </si>
  <si>
    <t>Tasso di mortalità stradale (morti per milione di residenti) in UE e in Italia. Anni 2001-2021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</si>
</sst>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#,##0.0"/>
    <numFmt numFmtId="167" formatCode="_-* #,##0_-;\-* #,##0_-;_-* &quot;-&quot;??_-;_-@_-"/>
    <numFmt numFmtId="168" formatCode="#,##0.00_ ;\-#,##0.00\ "/>
    <numFmt numFmtId="169" formatCode="#,##0.0_ ;\-#,##0.0\ "/>
    <numFmt numFmtId="170" formatCode="_-* #,##0.0_-;\-* #,##0.0_-;_-* &quot;-&quot;??_-;_-@_-"/>
    <numFmt numFmtId="171" formatCode="0.0%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8"/>
      <color theme="7" tint="-0.499984740745262"/>
      <name val="Arial"/>
      <family val="2"/>
    </font>
    <font>
      <sz val="8"/>
      <color theme="5" tint="-0.249977111117893"/>
      <name val="Arial"/>
      <family val="2"/>
    </font>
    <font>
      <sz val="8"/>
      <color rgb="FF0070C0"/>
      <name val="Arial"/>
      <family val="2"/>
    </font>
    <font>
      <sz val="8"/>
      <name val="Arial"/>
      <family val="2"/>
    </font>
    <font>
      <u/>
      <sz val="8"/>
      <name val="Verdana"/>
      <family val="2"/>
    </font>
    <font>
      <b/>
      <sz val="10"/>
      <name val="Calibri"/>
      <family val="2"/>
      <scheme val="minor"/>
    </font>
    <font>
      <b/>
      <sz val="8"/>
      <color theme="5" tint="-0.249977111117893"/>
      <name val="Arial"/>
      <family val="2"/>
    </font>
    <font>
      <b/>
      <sz val="8"/>
      <color theme="8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0" tint="-0.34998626667073579"/>
      <name val="Arial"/>
      <family val="2"/>
    </font>
    <font>
      <sz val="7"/>
      <name val="Arial"/>
      <family val="2"/>
    </font>
    <font>
      <sz val="7"/>
      <color theme="0" tint="-0.499984740745262"/>
      <name val="Arial"/>
      <family val="2"/>
    </font>
    <font>
      <b/>
      <sz val="10"/>
      <color rgb="FF7030A0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8"/>
      <name val="Verdana"/>
      <family val="2"/>
    </font>
    <font>
      <sz val="8"/>
      <color theme="8"/>
      <name val="Verdana"/>
      <family val="2"/>
    </font>
    <font>
      <sz val="8"/>
      <color theme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color theme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u/>
      <sz val="8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b/>
      <sz val="8"/>
      <color theme="0" tint="-0.499984740745262"/>
      <name val="Arial"/>
      <family val="2"/>
    </font>
    <font>
      <b/>
      <sz val="10"/>
      <color theme="0" tint="-0.499984740745262"/>
      <name val="Calibri"/>
      <family val="2"/>
      <scheme val="minor"/>
    </font>
    <font>
      <sz val="8"/>
      <color theme="0" tint="-0.499984740745262"/>
      <name val="Arial"/>
      <family val="2"/>
    </font>
    <font>
      <sz val="10"/>
      <color theme="0" tint="-0.499984740745262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rgb="FF0070C0"/>
      <name val="Verdana"/>
      <family val="2"/>
    </font>
    <font>
      <b/>
      <sz val="8"/>
      <color rgb="FF0070C0"/>
      <name val="Arial"/>
      <family val="2"/>
    </font>
    <font>
      <sz val="8"/>
      <color rgb="FF0070C0"/>
      <name val="Verdana"/>
      <family val="2"/>
    </font>
    <font>
      <i/>
      <sz val="6"/>
      <color rgb="FF000000"/>
      <name val="Calibri"/>
      <family val="2"/>
    </font>
    <font>
      <i/>
      <sz val="10"/>
      <color theme="0" tint="-0.499984740745262"/>
      <name val="Arial"/>
      <family val="2"/>
    </font>
    <font>
      <b/>
      <sz val="8"/>
      <color rgb="FF00B050"/>
      <name val="Calibri"/>
      <family val="2"/>
      <scheme val="minor"/>
    </font>
    <font>
      <sz val="10"/>
      <color rgb="FF00B050"/>
      <name val="Arial"/>
      <family val="2"/>
    </font>
    <font>
      <i/>
      <sz val="8"/>
      <color rgb="FF00B050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u/>
      <sz val="9"/>
      <color indexed="18"/>
      <name val="Verdana"/>
      <family val="2"/>
    </font>
    <font>
      <sz val="9"/>
      <color rgb="FF0070C0"/>
      <name val="Courier New"/>
      <family val="3"/>
    </font>
    <font>
      <sz val="10"/>
      <color rgb="FF0070C0"/>
      <name val="Arial"/>
      <family val="2"/>
    </font>
    <font>
      <b/>
      <sz val="9"/>
      <color rgb="FF0070C0"/>
      <name val="Courier New"/>
      <family val="3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8"/>
      <color theme="0" tint="-0.499984740745262"/>
      <name val="Calibri"/>
      <family val="2"/>
      <scheme val="minor"/>
    </font>
    <font>
      <b/>
      <sz val="10"/>
      <color rgb="FFFF0000"/>
      <name val="Arial"/>
      <family val="2"/>
    </font>
    <font>
      <sz val="8"/>
      <color indexed="9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color rgb="FF000000"/>
      <name val="Calibri"/>
      <family val="2"/>
    </font>
    <font>
      <b/>
      <i/>
      <u/>
      <sz val="11"/>
      <name val="Arial"/>
      <family val="2"/>
    </font>
    <font>
      <sz val="11"/>
      <color rgb="FF00B050"/>
      <name val="Arial"/>
      <family val="2"/>
    </font>
    <font>
      <b/>
      <sz val="11"/>
      <color theme="0" tint="-0.49998474074526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vertAlign val="superscript"/>
      <sz val="8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sz val="8"/>
      <color theme="0" tint="-0.3499862666707357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i/>
      <sz val="6"/>
      <color rgb="FF0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Arial"/>
      <family val="2"/>
    </font>
    <font>
      <b/>
      <sz val="8"/>
      <color rgb="FF92D05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indexed="64"/>
      </left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medium">
        <color indexed="64"/>
      </bottom>
      <diagonal/>
    </border>
    <border>
      <left/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C0C0C0"/>
      </right>
      <top style="thin">
        <color indexed="64"/>
      </top>
      <bottom/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/>
      <bottom/>
      <diagonal/>
    </border>
    <border>
      <left style="thin">
        <color indexed="64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51" fillId="0" borderId="0"/>
    <xf numFmtId="43" fontId="3" fillId="0" borderId="0" applyFont="0" applyFill="0" applyBorder="0" applyAlignment="0" applyProtection="0"/>
    <xf numFmtId="0" fontId="84" fillId="0" borderId="0"/>
    <xf numFmtId="0" fontId="86" fillId="0" borderId="0"/>
    <xf numFmtId="0" fontId="88" fillId="0" borderId="0"/>
    <xf numFmtId="0" fontId="88" fillId="0" borderId="0"/>
    <xf numFmtId="0" fontId="99" fillId="0" borderId="0" applyNumberFormat="0" applyFill="0" applyBorder="0" applyAlignment="0" applyProtection="0"/>
    <xf numFmtId="0" fontId="3" fillId="0" borderId="0"/>
  </cellStyleXfs>
  <cellXfs count="1076">
    <xf numFmtId="0" fontId="0" fillId="0" borderId="0" xfId="0"/>
    <xf numFmtId="0" fontId="2" fillId="0" borderId="0" xfId="0" applyFont="1"/>
    <xf numFmtId="0" fontId="4" fillId="0" borderId="0" xfId="2" applyFont="1"/>
    <xf numFmtId="0" fontId="3" fillId="0" borderId="0" xfId="2"/>
    <xf numFmtId="0" fontId="3" fillId="0" borderId="0" xfId="3"/>
    <xf numFmtId="0" fontId="6" fillId="3" borderId="4" xfId="2" applyFont="1" applyFill="1" applyBorder="1" applyAlignment="1">
      <alignment horizontal="center" vertical="top" wrapText="1"/>
    </xf>
    <xf numFmtId="0" fontId="8" fillId="4" borderId="4" xfId="2" applyFont="1" applyFill="1" applyBorder="1" applyAlignment="1">
      <alignment wrapText="1"/>
    </xf>
    <xf numFmtId="0" fontId="9" fillId="5" borderId="4" xfId="2" applyFont="1" applyFill="1" applyBorder="1" applyAlignment="1">
      <alignment horizontal="center"/>
    </xf>
    <xf numFmtId="0" fontId="10" fillId="4" borderId="4" xfId="2" applyFont="1" applyFill="1" applyBorder="1" applyAlignment="1">
      <alignment vertical="top" wrapText="1"/>
    </xf>
    <xf numFmtId="3" fontId="11" fillId="0" borderId="4" xfId="2" applyNumberFormat="1" applyFont="1" applyBorder="1" applyAlignment="1">
      <alignment horizontal="right"/>
    </xf>
    <xf numFmtId="3" fontId="12" fillId="0" borderId="4" xfId="2" applyNumberFormat="1" applyFont="1" applyBorder="1" applyAlignment="1">
      <alignment horizontal="right"/>
    </xf>
    <xf numFmtId="3" fontId="13" fillId="0" borderId="4" xfId="2" applyNumberFormat="1" applyFont="1" applyBorder="1" applyAlignment="1">
      <alignment horizontal="right"/>
    </xf>
    <xf numFmtId="3" fontId="14" fillId="6" borderId="4" xfId="2" applyNumberFormat="1" applyFont="1" applyFill="1" applyBorder="1" applyAlignment="1">
      <alignment horizontal="right"/>
    </xf>
    <xf numFmtId="3" fontId="14" fillId="0" borderId="4" xfId="2" applyNumberFormat="1" applyFont="1" applyBorder="1" applyAlignment="1">
      <alignment horizontal="right"/>
    </xf>
    <xf numFmtId="0" fontId="15" fillId="4" borderId="4" xfId="2" applyFont="1" applyFill="1" applyBorder="1" applyAlignment="1">
      <alignment vertical="top" wrapText="1"/>
    </xf>
    <xf numFmtId="3" fontId="11" fillId="6" borderId="4" xfId="2" applyNumberFormat="1" applyFont="1" applyFill="1" applyBorder="1" applyAlignment="1">
      <alignment horizontal="right"/>
    </xf>
    <xf numFmtId="3" fontId="12" fillId="6" borderId="4" xfId="2" applyNumberFormat="1" applyFont="1" applyFill="1" applyBorder="1" applyAlignment="1">
      <alignment horizontal="right"/>
    </xf>
    <xf numFmtId="3" fontId="13" fillId="6" borderId="4" xfId="2" applyNumberFormat="1" applyFont="1" applyFill="1" applyBorder="1" applyAlignment="1">
      <alignment horizontal="right"/>
    </xf>
    <xf numFmtId="0" fontId="4" fillId="0" borderId="0" xfId="3" applyFont="1"/>
    <xf numFmtId="0" fontId="16" fillId="0" borderId="0" xfId="3" applyFont="1" applyFill="1" applyBorder="1" applyAlignment="1"/>
    <xf numFmtId="0" fontId="8" fillId="4" borderId="4" xfId="3" applyFont="1" applyFill="1" applyBorder="1" applyAlignment="1">
      <alignment vertical="top" wrapText="1"/>
    </xf>
    <xf numFmtId="0" fontId="6" fillId="3" borderId="4" xfId="3" applyFont="1" applyFill="1" applyBorder="1" applyAlignment="1">
      <alignment horizontal="center" vertical="center" wrapText="1"/>
    </xf>
    <xf numFmtId="3" fontId="17" fillId="0" borderId="4" xfId="3" applyNumberFormat="1" applyFont="1" applyBorder="1" applyAlignment="1">
      <alignment horizontal="right" vertical="center"/>
    </xf>
    <xf numFmtId="3" fontId="18" fillId="6" borderId="4" xfId="3" applyNumberFormat="1" applyFont="1" applyFill="1" applyBorder="1" applyAlignment="1">
      <alignment horizontal="right" vertical="center"/>
    </xf>
    <xf numFmtId="0" fontId="3" fillId="0" borderId="0" xfId="3" applyAlignment="1">
      <alignment vertical="center"/>
    </xf>
    <xf numFmtId="3" fontId="19" fillId="0" borderId="5" xfId="3" applyNumberFormat="1" applyFont="1" applyBorder="1" applyAlignment="1">
      <alignment horizontal="right" vertical="center"/>
    </xf>
    <xf numFmtId="3" fontId="18" fillId="6" borderId="5" xfId="3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2" fillId="0" borderId="6" xfId="3" applyFont="1" applyFill="1" applyBorder="1" applyAlignment="1">
      <alignment vertical="center"/>
    </xf>
    <xf numFmtId="0" fontId="22" fillId="0" borderId="7" xfId="3" applyFont="1" applyFill="1" applyBorder="1" applyAlignment="1">
      <alignment horizontal="right" vertical="center"/>
    </xf>
    <xf numFmtId="0" fontId="22" fillId="0" borderId="7" xfId="3" applyFont="1" applyFill="1" applyBorder="1" applyAlignment="1">
      <alignment horizontal="right" vertical="center" wrapText="1"/>
    </xf>
    <xf numFmtId="0" fontId="22" fillId="0" borderId="6" xfId="3" applyFont="1" applyFill="1" applyBorder="1" applyAlignment="1">
      <alignment horizontal="right" vertical="center" wrapText="1"/>
    </xf>
    <xf numFmtId="0" fontId="23" fillId="0" borderId="7" xfId="3" applyFont="1" applyFill="1" applyBorder="1" applyAlignment="1">
      <alignment horizontal="right" vertical="center" wrapText="1"/>
    </xf>
    <xf numFmtId="0" fontId="23" fillId="0" borderId="0" xfId="3" applyFont="1" applyFill="1" applyBorder="1" applyAlignment="1">
      <alignment horizontal="right" vertical="center" wrapText="1"/>
    </xf>
    <xf numFmtId="0" fontId="6" fillId="3" borderId="4" xfId="3" applyFont="1" applyFill="1" applyBorder="1" applyAlignment="1">
      <alignment horizontal="center" vertical="top" wrapText="1"/>
    </xf>
    <xf numFmtId="3" fontId="19" fillId="0" borderId="4" xfId="3" applyNumberFormat="1" applyFont="1" applyBorder="1" applyAlignment="1">
      <alignment horizontal="right"/>
    </xf>
    <xf numFmtId="3" fontId="19" fillId="6" borderId="4" xfId="3" applyNumberFormat="1" applyFont="1" applyFill="1" applyBorder="1" applyAlignment="1">
      <alignment horizontal="right"/>
    </xf>
    <xf numFmtId="0" fontId="6" fillId="3" borderId="5" xfId="3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24" fillId="0" borderId="8" xfId="3" applyFont="1" applyBorder="1" applyAlignment="1">
      <alignment horizontal="left"/>
    </xf>
    <xf numFmtId="41" fontId="24" fillId="0" borderId="0" xfId="4" applyFont="1" applyBorder="1" applyAlignment="1">
      <alignment horizontal="right" vertical="center"/>
    </xf>
    <xf numFmtId="164" fontId="24" fillId="0" borderId="8" xfId="4" applyNumberFormat="1" applyFont="1" applyBorder="1" applyAlignment="1">
      <alignment horizontal="right" vertical="center"/>
    </xf>
    <xf numFmtId="0" fontId="24" fillId="0" borderId="0" xfId="3" quotePrefix="1" applyFont="1" applyFill="1" applyBorder="1" applyAlignment="1">
      <alignment horizontal="right" vertical="center"/>
    </xf>
    <xf numFmtId="165" fontId="24" fillId="0" borderId="0" xfId="3" quotePrefix="1" applyNumberFormat="1" applyFont="1" applyFill="1" applyBorder="1" applyAlignment="1">
      <alignment horizontal="right" vertical="center"/>
    </xf>
    <xf numFmtId="3" fontId="20" fillId="0" borderId="0" xfId="0" applyNumberFormat="1" applyFont="1"/>
    <xf numFmtId="3" fontId="16" fillId="0" borderId="0" xfId="0" applyNumberFormat="1" applyFont="1"/>
    <xf numFmtId="165" fontId="3" fillId="0" borderId="0" xfId="3" applyNumberFormat="1"/>
    <xf numFmtId="165" fontId="24" fillId="0" borderId="0" xfId="3" applyNumberFormat="1" applyFont="1" applyFill="1" applyBorder="1" applyAlignment="1">
      <alignment horizontal="right" vertical="center"/>
    </xf>
    <xf numFmtId="0" fontId="25" fillId="0" borderId="8" xfId="3" applyFont="1" applyBorder="1" applyAlignment="1">
      <alignment horizontal="left"/>
    </xf>
    <xf numFmtId="41" fontId="25" fillId="0" borderId="0" xfId="4" applyFont="1" applyBorder="1" applyAlignment="1">
      <alignment horizontal="right" vertical="center"/>
    </xf>
    <xf numFmtId="164" fontId="25" fillId="0" borderId="8" xfId="4" applyNumberFormat="1" applyFont="1" applyBorder="1" applyAlignment="1">
      <alignment horizontal="right" vertical="center"/>
    </xf>
    <xf numFmtId="165" fontId="25" fillId="0" borderId="0" xfId="3" applyNumberFormat="1" applyFont="1" applyFill="1" applyBorder="1" applyAlignment="1">
      <alignment horizontal="right" vertical="center"/>
    </xf>
    <xf numFmtId="3" fontId="17" fillId="0" borderId="4" xfId="3" applyNumberFormat="1" applyFont="1" applyBorder="1" applyAlignment="1">
      <alignment horizontal="right"/>
    </xf>
    <xf numFmtId="3" fontId="18" fillId="6" borderId="4" xfId="3" applyNumberFormat="1" applyFont="1" applyFill="1" applyBorder="1" applyAlignment="1">
      <alignment horizontal="right"/>
    </xf>
    <xf numFmtId="3" fontId="21" fillId="0" borderId="0" xfId="0" applyNumberFormat="1" applyFont="1"/>
    <xf numFmtId="164" fontId="3" fillId="0" borderId="0" xfId="3" applyNumberFormat="1"/>
    <xf numFmtId="0" fontId="7" fillId="3" borderId="4" xfId="3" applyFont="1" applyFill="1" applyBorder="1" applyAlignment="1">
      <alignment horizontal="center" vertical="top" wrapText="1"/>
    </xf>
    <xf numFmtId="41" fontId="3" fillId="0" borderId="0" xfId="3" applyNumberFormat="1"/>
    <xf numFmtId="3" fontId="19" fillId="0" borderId="0" xfId="3" applyNumberFormat="1" applyFont="1" applyBorder="1" applyAlignment="1">
      <alignment horizontal="right"/>
    </xf>
    <xf numFmtId="0" fontId="3" fillId="0" borderId="0" xfId="3" applyFill="1" applyBorder="1"/>
    <xf numFmtId="0" fontId="22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" fontId="19" fillId="0" borderId="4" xfId="3" applyNumberFormat="1" applyFont="1" applyBorder="1" applyAlignment="1">
      <alignment horizontal="right" vertical="center"/>
    </xf>
    <xf numFmtId="0" fontId="6" fillId="3" borderId="1" xfId="3" applyFont="1" applyFill="1" applyBorder="1" applyAlignment="1">
      <alignment horizontal="center" vertical="top" wrapText="1"/>
    </xf>
    <xf numFmtId="0" fontId="6" fillId="3" borderId="9" xfId="3" applyFont="1" applyFill="1" applyBorder="1" applyAlignment="1">
      <alignment horizontal="center" vertical="top" wrapText="1"/>
    </xf>
    <xf numFmtId="3" fontId="17" fillId="0" borderId="9" xfId="3" applyNumberFormat="1" applyFont="1" applyBorder="1" applyAlignment="1">
      <alignment horizontal="right"/>
    </xf>
    <xf numFmtId="3" fontId="18" fillId="6" borderId="9" xfId="3" applyNumberFormat="1" applyFont="1" applyFill="1" applyBorder="1" applyAlignment="1">
      <alignment horizontal="right"/>
    </xf>
    <xf numFmtId="3" fontId="19" fillId="0" borderId="1" xfId="3" applyNumberFormat="1" applyFont="1" applyBorder="1" applyAlignment="1">
      <alignment horizontal="right"/>
    </xf>
    <xf numFmtId="0" fontId="6" fillId="3" borderId="5" xfId="5" applyFont="1" applyFill="1" applyBorder="1" applyAlignment="1">
      <alignment horizontal="center" vertical="top" wrapText="1"/>
    </xf>
    <xf numFmtId="41" fontId="24" fillId="0" borderId="0" xfId="4" applyFont="1" applyFill="1" applyAlignment="1">
      <alignment horizontal="right" vertical="center"/>
    </xf>
    <xf numFmtId="0" fontId="27" fillId="0" borderId="0" xfId="3" applyFont="1"/>
    <xf numFmtId="0" fontId="10" fillId="4" borderId="4" xfId="3" applyFont="1" applyFill="1" applyBorder="1" applyAlignment="1">
      <alignment vertical="top" wrapText="1"/>
    </xf>
    <xf numFmtId="0" fontId="14" fillId="0" borderId="4" xfId="3" applyNumberFormat="1" applyFont="1" applyBorder="1" applyAlignment="1">
      <alignment horizontal="right"/>
    </xf>
    <xf numFmtId="3" fontId="3" fillId="0" borderId="0" xfId="2" applyNumberFormat="1"/>
    <xf numFmtId="0" fontId="14" fillId="6" borderId="4" xfId="3" applyNumberFormat="1" applyFont="1" applyFill="1" applyBorder="1" applyAlignment="1">
      <alignment horizontal="right"/>
    </xf>
    <xf numFmtId="41" fontId="28" fillId="0" borderId="0" xfId="4" applyFont="1" applyFill="1" applyBorder="1"/>
    <xf numFmtId="41" fontId="25" fillId="0" borderId="0" xfId="4" applyFont="1" applyFill="1" applyAlignment="1">
      <alignment horizontal="right" vertical="center"/>
    </xf>
    <xf numFmtId="0" fontId="28" fillId="0" borderId="0" xfId="3" applyFont="1" applyFill="1" applyBorder="1" applyAlignment="1">
      <alignment horizontal="left"/>
    </xf>
    <xf numFmtId="3" fontId="19" fillId="0" borderId="4" xfId="5" applyNumberFormat="1" applyFont="1" applyBorder="1" applyAlignment="1">
      <alignment horizontal="right"/>
    </xf>
    <xf numFmtId="41" fontId="29" fillId="0" borderId="0" xfId="4" applyFont="1" applyFill="1" applyBorder="1"/>
    <xf numFmtId="41" fontId="24" fillId="0" borderId="0" xfId="4" applyFont="1" applyFill="1" applyBorder="1" applyAlignment="1">
      <alignment horizontal="right" vertical="center"/>
    </xf>
    <xf numFmtId="1" fontId="24" fillId="0" borderId="0" xfId="3" applyNumberFormat="1" applyFont="1" applyFill="1" applyBorder="1" applyAlignment="1">
      <alignment horizontal="right" vertical="center"/>
    </xf>
    <xf numFmtId="41" fontId="28" fillId="0" borderId="0" xfId="4" applyFont="1" applyBorder="1"/>
    <xf numFmtId="0" fontId="30" fillId="0" borderId="0" xfId="3" applyFont="1" applyFill="1" applyBorder="1" applyAlignment="1"/>
    <xf numFmtId="0" fontId="31" fillId="0" borderId="0" xfId="3" applyFont="1" applyAlignment="1">
      <alignment horizontal="left" vertical="center"/>
    </xf>
    <xf numFmtId="41" fontId="24" fillId="0" borderId="0" xfId="4" applyFont="1" applyBorder="1"/>
    <xf numFmtId="164" fontId="24" fillId="0" borderId="0" xfId="4" applyNumberFormat="1" applyFont="1" applyBorder="1"/>
    <xf numFmtId="0" fontId="24" fillId="0" borderId="0" xfId="3" quotePrefix="1" applyFont="1" applyFill="1" applyBorder="1" applyAlignment="1">
      <alignment horizontal="right"/>
    </xf>
    <xf numFmtId="166" fontId="24" fillId="0" borderId="0" xfId="3" applyNumberFormat="1" applyFont="1" applyFill="1" applyBorder="1"/>
    <xf numFmtId="165" fontId="24" fillId="0" borderId="0" xfId="3" quotePrefix="1" applyNumberFormat="1" applyFont="1" applyFill="1" applyBorder="1" applyAlignment="1">
      <alignment horizontal="right"/>
    </xf>
    <xf numFmtId="165" fontId="24" fillId="0" borderId="0" xfId="3" applyNumberFormat="1" applyFont="1" applyFill="1" applyBorder="1" applyAlignment="1">
      <alignment horizontal="right"/>
    </xf>
    <xf numFmtId="41" fontId="25" fillId="0" borderId="0" xfId="4" applyFont="1" applyBorder="1"/>
    <xf numFmtId="164" fontId="25" fillId="0" borderId="0" xfId="4" applyNumberFormat="1" applyFont="1" applyBorder="1"/>
    <xf numFmtId="165" fontId="25" fillId="0" borderId="0" xfId="3" applyNumberFormat="1" applyFont="1" applyFill="1" applyBorder="1" applyAlignment="1">
      <alignment horizontal="right"/>
    </xf>
    <xf numFmtId="166" fontId="25" fillId="0" borderId="0" xfId="3" applyNumberFormat="1" applyFont="1" applyFill="1" applyBorder="1"/>
    <xf numFmtId="41" fontId="24" fillId="0" borderId="0" xfId="4" applyFont="1" applyFill="1" applyBorder="1"/>
    <xf numFmtId="0" fontId="24" fillId="0" borderId="0" xfId="3" applyFont="1" applyFill="1" applyBorder="1" applyAlignment="1">
      <alignment horizontal="left"/>
    </xf>
    <xf numFmtId="164" fontId="24" fillId="0" borderId="0" xfId="4" applyNumberFormat="1" applyFont="1" applyFill="1" applyBorder="1"/>
    <xf numFmtId="41" fontId="24" fillId="0" borderId="0" xfId="4" applyFont="1" applyFill="1"/>
    <xf numFmtId="165" fontId="32" fillId="0" borderId="0" xfId="3" applyNumberFormat="1" applyFont="1" applyFill="1" applyBorder="1" applyAlignment="1">
      <alignment horizontal="right"/>
    </xf>
    <xf numFmtId="41" fontId="25" fillId="0" borderId="0" xfId="4" applyFont="1" applyFill="1"/>
    <xf numFmtId="0" fontId="33" fillId="0" borderId="0" xfId="0" applyFont="1"/>
    <xf numFmtId="0" fontId="9" fillId="5" borderId="4" xfId="3" applyFont="1" applyFill="1" applyBorder="1" applyAlignment="1">
      <alignment horizontal="center"/>
    </xf>
    <xf numFmtId="0" fontId="9" fillId="5" borderId="9" xfId="3" applyFont="1" applyFill="1" applyBorder="1" applyAlignment="1">
      <alignment horizontal="center"/>
    </xf>
    <xf numFmtId="3" fontId="19" fillId="0" borderId="9" xfId="3" applyNumberFormat="1" applyFont="1" applyBorder="1" applyAlignment="1">
      <alignment horizontal="right"/>
    </xf>
    <xf numFmtId="3" fontId="14" fillId="6" borderId="4" xfId="3" applyNumberFormat="1" applyFont="1" applyFill="1" applyBorder="1" applyAlignment="1">
      <alignment horizontal="right"/>
    </xf>
    <xf numFmtId="3" fontId="14" fillId="6" borderId="9" xfId="3" applyNumberFormat="1" applyFont="1" applyFill="1" applyBorder="1" applyAlignment="1">
      <alignment horizontal="right"/>
    </xf>
    <xf numFmtId="167" fontId="14" fillId="6" borderId="4" xfId="1" applyNumberFormat="1" applyFont="1" applyFill="1" applyBorder="1" applyAlignment="1">
      <alignment horizontal="right"/>
    </xf>
    <xf numFmtId="167" fontId="14" fillId="6" borderId="1" xfId="1" applyNumberFormat="1" applyFont="1" applyFill="1" applyBorder="1" applyAlignment="1">
      <alignment horizontal="right"/>
    </xf>
    <xf numFmtId="0" fontId="0" fillId="0" borderId="0" xfId="0" applyBorder="1"/>
    <xf numFmtId="3" fontId="14" fillId="0" borderId="4" xfId="3" applyNumberFormat="1" applyFont="1" applyBorder="1" applyAlignment="1">
      <alignment horizontal="right"/>
    </xf>
    <xf numFmtId="3" fontId="14" fillId="0" borderId="9" xfId="3" applyNumberFormat="1" applyFont="1" applyBorder="1" applyAlignment="1">
      <alignment horizontal="right"/>
    </xf>
    <xf numFmtId="167" fontId="14" fillId="0" borderId="4" xfId="1" applyNumberFormat="1" applyFont="1" applyBorder="1" applyAlignment="1">
      <alignment horizontal="right"/>
    </xf>
    <xf numFmtId="167" fontId="14" fillId="0" borderId="1" xfId="1" applyNumberFormat="1" applyFont="1" applyBorder="1" applyAlignment="1">
      <alignment horizontal="right"/>
    </xf>
    <xf numFmtId="0" fontId="34" fillId="4" borderId="4" xfId="3" applyFont="1" applyFill="1" applyBorder="1" applyAlignment="1">
      <alignment vertical="top" wrapText="1"/>
    </xf>
    <xf numFmtId="0" fontId="35" fillId="4" borderId="4" xfId="3" applyFont="1" applyFill="1" applyBorder="1" applyAlignment="1">
      <alignment vertical="top" wrapText="1"/>
    </xf>
    <xf numFmtId="3" fontId="36" fillId="0" borderId="4" xfId="3" applyNumberFormat="1" applyFont="1" applyBorder="1" applyAlignment="1">
      <alignment horizontal="right"/>
    </xf>
    <xf numFmtId="3" fontId="36" fillId="0" borderId="9" xfId="3" applyNumberFormat="1" applyFont="1" applyBorder="1" applyAlignment="1">
      <alignment horizontal="right"/>
    </xf>
    <xf numFmtId="3" fontId="36" fillId="6" borderId="4" xfId="3" applyNumberFormat="1" applyFont="1" applyFill="1" applyBorder="1" applyAlignment="1">
      <alignment horizontal="right"/>
    </xf>
    <xf numFmtId="3" fontId="36" fillId="6" borderId="9" xfId="3" applyNumberFormat="1" applyFont="1" applyFill="1" applyBorder="1" applyAlignment="1">
      <alignment horizontal="right"/>
    </xf>
    <xf numFmtId="167" fontId="14" fillId="0" borderId="12" xfId="1" applyNumberFormat="1" applyFont="1" applyBorder="1" applyAlignment="1">
      <alignment horizontal="right"/>
    </xf>
    <xf numFmtId="167" fontId="14" fillId="0" borderId="13" xfId="1" applyNumberFormat="1" applyFont="1" applyBorder="1" applyAlignment="1">
      <alignment horizontal="right"/>
    </xf>
    <xf numFmtId="0" fontId="6" fillId="3" borderId="5" xfId="3" applyFont="1" applyFill="1" applyBorder="1" applyAlignment="1">
      <alignment horizontal="center" vertical="top" wrapText="1"/>
    </xf>
    <xf numFmtId="0" fontId="6" fillId="3" borderId="4" xfId="5" applyFont="1" applyFill="1" applyBorder="1" applyAlignment="1">
      <alignment horizontal="center" vertical="top" wrapText="1"/>
    </xf>
    <xf numFmtId="0" fontId="8" fillId="4" borderId="4" xfId="3" applyFont="1" applyFill="1" applyBorder="1" applyAlignment="1">
      <alignment wrapText="1"/>
    </xf>
    <xf numFmtId="3" fontId="37" fillId="0" borderId="0" xfId="0" applyNumberFormat="1" applyFont="1"/>
    <xf numFmtId="0" fontId="38" fillId="0" borderId="0" xfId="0" applyFont="1"/>
    <xf numFmtId="0" fontId="39" fillId="0" borderId="0" xfId="0" applyFont="1"/>
    <xf numFmtId="3" fontId="40" fillId="0" borderId="0" xfId="0" applyNumberFormat="1" applyFont="1"/>
    <xf numFmtId="0" fontId="41" fillId="0" borderId="0" xfId="0" applyFont="1"/>
    <xf numFmtId="3" fontId="42" fillId="0" borderId="0" xfId="0" applyNumberFormat="1" applyFont="1"/>
    <xf numFmtId="1" fontId="0" fillId="0" borderId="0" xfId="0" applyNumberFormat="1"/>
    <xf numFmtId="1" fontId="0" fillId="0" borderId="0" xfId="0" quotePrefix="1" applyNumberFormat="1" applyAlignment="1">
      <alignment horizontal="right"/>
    </xf>
    <xf numFmtId="0" fontId="16" fillId="0" borderId="0" xfId="0" applyFont="1"/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6" fillId="3" borderId="4" xfId="6" applyFont="1" applyFill="1" applyBorder="1" applyAlignment="1">
      <alignment horizontal="center" vertical="top" wrapText="1"/>
    </xf>
    <xf numFmtId="0" fontId="6" fillId="3" borderId="1" xfId="6" applyFont="1" applyFill="1" applyBorder="1" applyAlignment="1">
      <alignment horizontal="center" vertical="top" wrapText="1"/>
    </xf>
    <xf numFmtId="0" fontId="9" fillId="5" borderId="5" xfId="3" applyFont="1" applyFill="1" applyBorder="1" applyAlignment="1">
      <alignment horizontal="center"/>
    </xf>
    <xf numFmtId="0" fontId="9" fillId="5" borderId="4" xfId="6" applyFont="1" applyFill="1" applyBorder="1" applyAlignment="1">
      <alignment horizontal="center"/>
    </xf>
    <xf numFmtId="0" fontId="9" fillId="5" borderId="1" xfId="6" applyFont="1" applyFill="1" applyBorder="1" applyAlignment="1">
      <alignment horizontal="center"/>
    </xf>
    <xf numFmtId="3" fontId="19" fillId="0" borderId="5" xfId="3" applyNumberFormat="1" applyFont="1" applyBorder="1" applyAlignment="1">
      <alignment horizontal="right"/>
    </xf>
    <xf numFmtId="167" fontId="19" fillId="0" borderId="4" xfId="1" applyNumberFormat="1" applyFont="1" applyBorder="1" applyAlignment="1">
      <alignment horizontal="right"/>
    </xf>
    <xf numFmtId="167" fontId="19" fillId="0" borderId="1" xfId="1" applyNumberFormat="1" applyFont="1" applyBorder="1" applyAlignment="1">
      <alignment horizontal="right"/>
    </xf>
    <xf numFmtId="3" fontId="14" fillId="6" borderId="5" xfId="3" applyNumberFormat="1" applyFont="1" applyFill="1" applyBorder="1" applyAlignment="1">
      <alignment horizontal="right"/>
    </xf>
    <xf numFmtId="3" fontId="14" fillId="0" borderId="5" xfId="3" applyNumberFormat="1" applyFont="1" applyBorder="1" applyAlignment="1">
      <alignment horizontal="right"/>
    </xf>
    <xf numFmtId="3" fontId="18" fillId="6" borderId="5" xfId="3" applyNumberFormat="1" applyFont="1" applyFill="1" applyBorder="1" applyAlignment="1">
      <alignment horizontal="right"/>
    </xf>
    <xf numFmtId="3" fontId="36" fillId="0" borderId="5" xfId="3" applyNumberFormat="1" applyFont="1" applyBorder="1" applyAlignment="1">
      <alignment horizontal="right"/>
    </xf>
    <xf numFmtId="3" fontId="36" fillId="6" borderId="5" xfId="3" applyNumberFormat="1" applyFont="1" applyFill="1" applyBorder="1" applyAlignment="1">
      <alignment horizontal="right"/>
    </xf>
    <xf numFmtId="3" fontId="0" fillId="0" borderId="0" xfId="0" applyNumberFormat="1"/>
    <xf numFmtId="0" fontId="45" fillId="0" borderId="0" xfId="0" applyFont="1" applyAlignment="1">
      <alignment horizontal="justify" vertical="center"/>
    </xf>
    <xf numFmtId="0" fontId="16" fillId="0" borderId="0" xfId="0" applyFont="1" applyAlignment="1"/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7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46" fillId="0" borderId="8" xfId="0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6" fillId="0" borderId="8" xfId="0" applyNumberFormat="1" applyFont="1" applyBorder="1" applyAlignment="1">
      <alignment vertical="center"/>
    </xf>
    <xf numFmtId="165" fontId="46" fillId="0" borderId="0" xfId="0" applyNumberFormat="1" applyFont="1" applyBorder="1" applyAlignment="1">
      <alignment vertical="center"/>
    </xf>
    <xf numFmtId="165" fontId="46" fillId="0" borderId="21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165" fontId="32" fillId="0" borderId="21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3" fontId="32" fillId="0" borderId="8" xfId="0" applyNumberFormat="1" applyFont="1" applyBorder="1" applyAlignment="1">
      <alignment vertical="center"/>
    </xf>
    <xf numFmtId="165" fontId="47" fillId="0" borderId="0" xfId="0" applyNumberFormat="1" applyFont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165" fontId="46" fillId="0" borderId="8" xfId="0" quotePrefix="1" applyNumberFormat="1" applyFont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8" xfId="0" applyNumberFormat="1" applyFont="1" applyFill="1" applyBorder="1" applyAlignment="1">
      <alignment vertical="center"/>
    </xf>
    <xf numFmtId="165" fontId="32" fillId="0" borderId="21" xfId="0" applyNumberFormat="1" applyFont="1" applyBorder="1" applyAlignment="1">
      <alignment horizontal="right" vertical="center"/>
    </xf>
    <xf numFmtId="165" fontId="47" fillId="0" borderId="0" xfId="0" quotePrefix="1" applyNumberFormat="1" applyFont="1" applyBorder="1" applyAlignment="1">
      <alignment horizontal="right" vertical="center"/>
    </xf>
    <xf numFmtId="167" fontId="13" fillId="6" borderId="4" xfId="1" applyNumberFormat="1" applyFont="1" applyFill="1" applyBorder="1" applyAlignment="1">
      <alignment horizontal="right"/>
    </xf>
    <xf numFmtId="167" fontId="13" fillId="6" borderId="1" xfId="1" applyNumberFormat="1" applyFont="1" applyFill="1" applyBorder="1" applyAlignment="1">
      <alignment horizontal="right"/>
    </xf>
    <xf numFmtId="0" fontId="48" fillId="0" borderId="8" xfId="0" applyFont="1" applyFill="1" applyBorder="1" applyAlignment="1">
      <alignment vertical="center"/>
    </xf>
    <xf numFmtId="0" fontId="49" fillId="0" borderId="0" xfId="0" applyFont="1"/>
    <xf numFmtId="0" fontId="6" fillId="3" borderId="22" xfId="6" applyFont="1" applyFill="1" applyBorder="1" applyAlignment="1">
      <alignment horizontal="center" vertical="top" wrapText="1"/>
    </xf>
    <xf numFmtId="167" fontId="19" fillId="0" borderId="22" xfId="1" applyNumberFormat="1" applyFont="1" applyBorder="1" applyAlignment="1">
      <alignment horizontal="right"/>
    </xf>
    <xf numFmtId="167" fontId="13" fillId="6" borderId="22" xfId="1" applyNumberFormat="1" applyFont="1" applyFill="1" applyBorder="1" applyAlignment="1">
      <alignment horizontal="right"/>
    </xf>
    <xf numFmtId="167" fontId="13" fillId="0" borderId="4" xfId="1" applyNumberFormat="1" applyFont="1" applyBorder="1" applyAlignment="1">
      <alignment horizontal="right"/>
    </xf>
    <xf numFmtId="167" fontId="13" fillId="0" borderId="22" xfId="1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6" fillId="3" borderId="0" xfId="3" applyFont="1" applyFill="1" applyBorder="1" applyAlignment="1">
      <alignment horizontal="center" vertical="top" wrapText="1"/>
    </xf>
    <xf numFmtId="0" fontId="22" fillId="0" borderId="6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8" xfId="0" applyFont="1" applyBorder="1" applyAlignment="1">
      <alignment vertical="center"/>
    </xf>
    <xf numFmtId="3" fontId="46" fillId="0" borderId="21" xfId="0" applyNumberFormat="1" applyFont="1" applyBorder="1"/>
    <xf numFmtId="3" fontId="46" fillId="0" borderId="0" xfId="0" applyNumberFormat="1" applyFont="1" applyBorder="1"/>
    <xf numFmtId="3" fontId="46" fillId="0" borderId="8" xfId="0" applyNumberFormat="1" applyFont="1" applyBorder="1"/>
    <xf numFmtId="165" fontId="46" fillId="0" borderId="0" xfId="0" applyNumberFormat="1" applyFont="1" applyBorder="1" applyAlignment="1">
      <alignment horizontal="right" vertical="center"/>
    </xf>
    <xf numFmtId="166" fontId="46" fillId="0" borderId="21" xfId="0" applyNumberFormat="1" applyFont="1" applyBorder="1"/>
    <xf numFmtId="166" fontId="46" fillId="0" borderId="0" xfId="0" applyNumberFormat="1" applyFont="1" applyBorder="1"/>
    <xf numFmtId="166" fontId="22" fillId="0" borderId="0" xfId="0" applyNumberFormat="1" applyFont="1" applyBorder="1" applyAlignment="1">
      <alignment horizontal="right" vertical="center"/>
    </xf>
    <xf numFmtId="0" fontId="24" fillId="0" borderId="8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3" fontId="32" fillId="0" borderId="21" xfId="0" applyNumberFormat="1" applyFont="1" applyBorder="1"/>
    <xf numFmtId="3" fontId="32" fillId="0" borderId="0" xfId="0" applyNumberFormat="1" applyFont="1" applyBorder="1"/>
    <xf numFmtId="3" fontId="32" fillId="0" borderId="8" xfId="0" applyNumberFormat="1" applyFont="1" applyBorder="1"/>
    <xf numFmtId="165" fontId="32" fillId="0" borderId="0" xfId="0" applyNumberFormat="1" applyFont="1" applyBorder="1" applyAlignment="1">
      <alignment horizontal="right" vertical="center"/>
    </xf>
    <xf numFmtId="166" fontId="32" fillId="0" borderId="21" xfId="0" applyNumberFormat="1" applyFont="1" applyBorder="1"/>
    <xf numFmtId="166" fontId="32" fillId="0" borderId="0" xfId="0" applyNumberFormat="1" applyFont="1" applyBorder="1"/>
    <xf numFmtId="166" fontId="32" fillId="0" borderId="0" xfId="0" applyNumberFormat="1" applyFont="1" applyBorder="1" applyAlignment="1">
      <alignment horizontal="right" vertical="center"/>
    </xf>
    <xf numFmtId="49" fontId="24" fillId="0" borderId="8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3" fontId="32" fillId="0" borderId="21" xfId="0" applyNumberFormat="1" applyFont="1" applyFill="1" applyBorder="1"/>
    <xf numFmtId="3" fontId="32" fillId="0" borderId="0" xfId="0" applyNumberFormat="1" applyFont="1" applyFill="1" applyBorder="1"/>
    <xf numFmtId="3" fontId="32" fillId="0" borderId="8" xfId="0" applyNumberFormat="1" applyFont="1" applyFill="1" applyBorder="1"/>
    <xf numFmtId="165" fontId="32" fillId="0" borderId="0" xfId="0" applyNumberFormat="1" applyFont="1" applyFill="1" applyBorder="1" applyAlignment="1">
      <alignment horizontal="right" vertical="center"/>
    </xf>
    <xf numFmtId="166" fontId="32" fillId="0" borderId="21" xfId="0" applyNumberFormat="1" applyFont="1" applyFill="1" applyBorder="1"/>
    <xf numFmtId="0" fontId="48" fillId="0" borderId="8" xfId="0" applyFont="1" applyBorder="1" applyAlignment="1">
      <alignment vertical="center"/>
    </xf>
    <xf numFmtId="3" fontId="46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166" fontId="46" fillId="0" borderId="0" xfId="0" applyNumberFormat="1" applyFont="1" applyBorder="1" applyAlignment="1">
      <alignment horizontal="right" vertical="center"/>
    </xf>
    <xf numFmtId="166" fontId="32" fillId="0" borderId="0" xfId="0" applyNumberFormat="1" applyFont="1"/>
    <xf numFmtId="0" fontId="0" fillId="0" borderId="0" xfId="0" applyFont="1"/>
    <xf numFmtId="0" fontId="23" fillId="0" borderId="0" xfId="0" applyFont="1" applyBorder="1" applyAlignment="1">
      <alignment vertical="center"/>
    </xf>
    <xf numFmtId="0" fontId="50" fillId="0" borderId="0" xfId="0" applyFont="1"/>
    <xf numFmtId="0" fontId="16" fillId="0" borderId="0" xfId="3" applyFont="1"/>
    <xf numFmtId="0" fontId="49" fillId="0" borderId="0" xfId="3" applyFont="1"/>
    <xf numFmtId="169" fontId="14" fillId="0" borderId="4" xfId="3" applyNumberFormat="1" applyFont="1" applyBorder="1" applyAlignment="1">
      <alignment horizontal="right"/>
    </xf>
    <xf numFmtId="169" fontId="3" fillId="0" borderId="0" xfId="3" applyNumberFormat="1"/>
    <xf numFmtId="169" fontId="14" fillId="6" borderId="4" xfId="3" applyNumberFormat="1" applyFont="1" applyFill="1" applyBorder="1" applyAlignment="1">
      <alignment horizontal="right"/>
    </xf>
    <xf numFmtId="169" fontId="19" fillId="6" borderId="4" xfId="3" applyNumberFormat="1" applyFont="1" applyFill="1" applyBorder="1" applyAlignment="1">
      <alignment horizontal="right"/>
    </xf>
    <xf numFmtId="169" fontId="19" fillId="0" borderId="4" xfId="3" applyNumberFormat="1" applyFont="1" applyBorder="1" applyAlignment="1">
      <alignment horizontal="right"/>
    </xf>
    <xf numFmtId="168" fontId="14" fillId="0" borderId="0" xfId="2" applyNumberFormat="1" applyFont="1" applyBorder="1" applyAlignment="1">
      <alignment horizontal="right"/>
    </xf>
    <xf numFmtId="168" fontId="14" fillId="6" borderId="0" xfId="2" applyNumberFormat="1" applyFont="1" applyFill="1" applyBorder="1" applyAlignment="1">
      <alignment horizontal="right"/>
    </xf>
    <xf numFmtId="0" fontId="51" fillId="0" borderId="0" xfId="8"/>
    <xf numFmtId="0" fontId="16" fillId="0" borderId="0" xfId="8" applyFont="1"/>
    <xf numFmtId="0" fontId="52" fillId="0" borderId="0" xfId="8" applyFont="1"/>
    <xf numFmtId="0" fontId="33" fillId="0" borderId="0" xfId="8" applyFont="1"/>
    <xf numFmtId="0" fontId="14" fillId="0" borderId="0" xfId="8" applyFont="1" applyAlignment="1"/>
    <xf numFmtId="0" fontId="53" fillId="0" borderId="0" xfId="8" applyFont="1"/>
    <xf numFmtId="0" fontId="6" fillId="3" borderId="4" xfId="8" applyFont="1" applyFill="1" applyBorder="1" applyAlignment="1">
      <alignment horizontal="center" vertical="top" wrapText="1"/>
    </xf>
    <xf numFmtId="0" fontId="54" fillId="3" borderId="4" xfId="8" applyFont="1" applyFill="1" applyBorder="1" applyAlignment="1">
      <alignment horizontal="center" vertical="top" wrapText="1"/>
    </xf>
    <xf numFmtId="0" fontId="55" fillId="3" borderId="4" xfId="8" applyFont="1" applyFill="1" applyBorder="1" applyAlignment="1">
      <alignment horizontal="center" vertical="top" wrapText="1"/>
    </xf>
    <xf numFmtId="0" fontId="55" fillId="3" borderId="4" xfId="3" applyFont="1" applyFill="1" applyBorder="1" applyAlignment="1">
      <alignment horizontal="center" vertical="top" wrapText="1"/>
    </xf>
    <xf numFmtId="0" fontId="55" fillId="3" borderId="1" xfId="3" applyFont="1" applyFill="1" applyBorder="1" applyAlignment="1">
      <alignment horizontal="center" vertical="top" wrapText="1"/>
    </xf>
    <xf numFmtId="0" fontId="6" fillId="3" borderId="0" xfId="8" applyFont="1" applyFill="1" applyBorder="1" applyAlignment="1">
      <alignment horizontal="center" vertical="top" wrapText="1"/>
    </xf>
    <xf numFmtId="0" fontId="23" fillId="0" borderId="7" xfId="8" applyFont="1" applyFill="1" applyBorder="1" applyAlignment="1">
      <alignment vertical="center"/>
    </xf>
    <xf numFmtId="0" fontId="23" fillId="0" borderId="7" xfId="8" applyFont="1" applyFill="1" applyBorder="1" applyAlignment="1">
      <alignment horizontal="right" vertical="center" wrapText="1"/>
    </xf>
    <xf numFmtId="0" fontId="23" fillId="0" borderId="0" xfId="8" applyFont="1" applyFill="1" applyBorder="1" applyAlignment="1">
      <alignment vertical="center"/>
    </xf>
    <xf numFmtId="0" fontId="23" fillId="0" borderId="0" xfId="8" applyFont="1" applyFill="1" applyBorder="1" applyAlignment="1">
      <alignment horizontal="right" vertical="center" wrapText="1"/>
    </xf>
    <xf numFmtId="0" fontId="3" fillId="0" borderId="0" xfId="8" applyFont="1"/>
    <xf numFmtId="0" fontId="8" fillId="4" borderId="4" xfId="8" applyFont="1" applyFill="1" applyBorder="1" applyAlignment="1">
      <alignment vertical="top" wrapText="1"/>
    </xf>
    <xf numFmtId="3" fontId="19" fillId="0" borderId="4" xfId="8" applyNumberFormat="1" applyFont="1" applyBorder="1" applyAlignment="1">
      <alignment horizontal="right"/>
    </xf>
    <xf numFmtId="3" fontId="56" fillId="0" borderId="4" xfId="8" applyNumberFormat="1" applyFont="1" applyBorder="1" applyAlignment="1">
      <alignment horizontal="right"/>
    </xf>
    <xf numFmtId="3" fontId="20" fillId="0" borderId="0" xfId="8" applyNumberFormat="1" applyFont="1"/>
    <xf numFmtId="3" fontId="57" fillId="0" borderId="0" xfId="8" applyNumberFormat="1" applyFont="1"/>
    <xf numFmtId="0" fontId="23" fillId="0" borderId="0" xfId="8" applyFont="1" applyFill="1" applyBorder="1" applyAlignment="1">
      <alignment vertical="center" wrapText="1"/>
    </xf>
    <xf numFmtId="165" fontId="23" fillId="0" borderId="0" xfId="8" applyNumberFormat="1" applyFont="1" applyFill="1" applyBorder="1" applyAlignment="1">
      <alignment vertical="center"/>
    </xf>
    <xf numFmtId="0" fontId="24" fillId="0" borderId="0" xfId="8" applyFont="1" applyFill="1" applyBorder="1" applyAlignment="1">
      <alignment vertical="center" wrapText="1"/>
    </xf>
    <xf numFmtId="165" fontId="24" fillId="0" borderId="0" xfId="8" applyNumberFormat="1" applyFont="1" applyFill="1" applyBorder="1" applyAlignment="1">
      <alignment vertical="center"/>
    </xf>
    <xf numFmtId="0" fontId="10" fillId="4" borderId="4" xfId="8" applyFont="1" applyFill="1" applyBorder="1" applyAlignment="1">
      <alignment vertical="top" wrapText="1"/>
    </xf>
    <xf numFmtId="3" fontId="14" fillId="6" borderId="4" xfId="8" applyNumberFormat="1" applyFont="1" applyFill="1" applyBorder="1" applyAlignment="1">
      <alignment horizontal="right"/>
    </xf>
    <xf numFmtId="3" fontId="58" fillId="6" borderId="4" xfId="8" applyNumberFormat="1" applyFont="1" applyFill="1" applyBorder="1" applyAlignment="1">
      <alignment horizontal="right"/>
    </xf>
    <xf numFmtId="3" fontId="37" fillId="0" borderId="0" xfId="8" applyNumberFormat="1" applyFont="1"/>
    <xf numFmtId="3" fontId="59" fillId="0" borderId="0" xfId="8" applyNumberFormat="1" applyFont="1"/>
    <xf numFmtId="3" fontId="14" fillId="0" borderId="4" xfId="8" applyNumberFormat="1" applyFont="1" applyBorder="1" applyAlignment="1">
      <alignment horizontal="right"/>
    </xf>
    <xf numFmtId="3" fontId="58" fillId="0" borderId="4" xfId="8" applyNumberFormat="1" applyFont="1" applyBorder="1" applyAlignment="1">
      <alignment horizontal="right"/>
    </xf>
    <xf numFmtId="165" fontId="24" fillId="0" borderId="0" xfId="8" quotePrefix="1" applyNumberFormat="1" applyFont="1" applyFill="1" applyBorder="1" applyAlignment="1">
      <alignment horizontal="right" vertical="center"/>
    </xf>
    <xf numFmtId="0" fontId="60" fillId="0" borderId="0" xfId="8" applyFont="1" applyFill="1" applyBorder="1" applyAlignment="1">
      <alignment vertical="center" wrapText="1"/>
    </xf>
    <xf numFmtId="165" fontId="60" fillId="0" borderId="0" xfId="8" applyNumberFormat="1" applyFont="1" applyFill="1" applyBorder="1" applyAlignment="1">
      <alignment vertical="center"/>
    </xf>
    <xf numFmtId="0" fontId="61" fillId="4" borderId="4" xfId="8" applyFont="1" applyFill="1" applyBorder="1" applyAlignment="1">
      <alignment vertical="top" wrapText="1"/>
    </xf>
    <xf numFmtId="3" fontId="62" fillId="6" borderId="4" xfId="8" applyNumberFormat="1" applyFont="1" applyFill="1" applyBorder="1" applyAlignment="1">
      <alignment horizontal="right"/>
    </xf>
    <xf numFmtId="3" fontId="56" fillId="6" borderId="4" xfId="8" applyNumberFormat="1" applyFont="1" applyFill="1" applyBorder="1" applyAlignment="1">
      <alignment horizontal="right"/>
    </xf>
    <xf numFmtId="3" fontId="21" fillId="0" borderId="0" xfId="8" applyNumberFormat="1" applyFont="1"/>
    <xf numFmtId="0" fontId="48" fillId="0" borderId="0" xfId="8" applyFont="1" applyFill="1" applyBorder="1" applyAlignment="1">
      <alignment vertical="center" wrapText="1"/>
    </xf>
    <xf numFmtId="165" fontId="48" fillId="0" borderId="0" xfId="8" applyNumberFormat="1" applyFont="1" applyFill="1" applyBorder="1" applyAlignment="1">
      <alignment vertical="center"/>
    </xf>
    <xf numFmtId="0" fontId="63" fillId="4" borderId="4" xfId="8" applyFont="1" applyFill="1" applyBorder="1" applyAlignment="1">
      <alignment vertical="top" wrapText="1"/>
    </xf>
    <xf numFmtId="3" fontId="13" fillId="0" borderId="4" xfId="8" applyNumberFormat="1" applyFont="1" applyBorder="1" applyAlignment="1">
      <alignment horizontal="right"/>
    </xf>
    <xf numFmtId="3" fontId="40" fillId="0" borderId="0" xfId="8" applyNumberFormat="1" applyFont="1"/>
    <xf numFmtId="3" fontId="13" fillId="6" borderId="4" xfId="8" applyNumberFormat="1" applyFont="1" applyFill="1" applyBorder="1" applyAlignment="1">
      <alignment horizontal="right"/>
    </xf>
    <xf numFmtId="0" fontId="64" fillId="0" borderId="0" xfId="8" applyFont="1" applyAlignment="1">
      <alignment horizontal="left" vertical="center"/>
    </xf>
    <xf numFmtId="0" fontId="31" fillId="0" borderId="0" xfId="8" applyFont="1" applyAlignment="1">
      <alignment horizontal="left" vertical="center"/>
    </xf>
    <xf numFmtId="3" fontId="42" fillId="0" borderId="0" xfId="8" applyNumberFormat="1" applyFont="1"/>
    <xf numFmtId="0" fontId="6" fillId="3" borderId="2" xfId="8" applyFont="1" applyFill="1" applyBorder="1" applyAlignment="1">
      <alignment horizontal="center" vertical="top" wrapText="1"/>
    </xf>
    <xf numFmtId="0" fontId="55" fillId="3" borderId="2" xfId="8" applyFont="1" applyFill="1" applyBorder="1" applyAlignment="1">
      <alignment horizontal="center" vertical="top" wrapText="1"/>
    </xf>
    <xf numFmtId="3" fontId="19" fillId="0" borderId="2" xfId="8" applyNumberFormat="1" applyFont="1" applyBorder="1" applyAlignment="1">
      <alignment horizontal="right"/>
    </xf>
    <xf numFmtId="3" fontId="56" fillId="0" borderId="2" xfId="8" applyNumberFormat="1" applyFont="1" applyBorder="1" applyAlignment="1">
      <alignment horizontal="right"/>
    </xf>
    <xf numFmtId="3" fontId="14" fillId="6" borderId="2" xfId="8" applyNumberFormat="1" applyFont="1" applyFill="1" applyBorder="1" applyAlignment="1">
      <alignment horizontal="right"/>
    </xf>
    <xf numFmtId="3" fontId="58" fillId="6" borderId="2" xfId="8" applyNumberFormat="1" applyFont="1" applyFill="1" applyBorder="1" applyAlignment="1">
      <alignment horizontal="right"/>
    </xf>
    <xf numFmtId="3" fontId="14" fillId="0" borderId="2" xfId="8" applyNumberFormat="1" applyFont="1" applyBorder="1" applyAlignment="1">
      <alignment horizontal="right"/>
    </xf>
    <xf numFmtId="3" fontId="58" fillId="0" borderId="2" xfId="8" applyNumberFormat="1" applyFont="1" applyBorder="1" applyAlignment="1">
      <alignment horizontal="right"/>
    </xf>
    <xf numFmtId="165" fontId="24" fillId="0" borderId="0" xfId="8" applyNumberFormat="1" applyFont="1" applyFill="1" applyBorder="1" applyAlignment="1">
      <alignment horizontal="right" vertical="center"/>
    </xf>
    <xf numFmtId="3" fontId="62" fillId="6" borderId="2" xfId="8" applyNumberFormat="1" applyFont="1" applyFill="1" applyBorder="1" applyAlignment="1">
      <alignment horizontal="right"/>
    </xf>
    <xf numFmtId="3" fontId="56" fillId="6" borderId="2" xfId="8" applyNumberFormat="1" applyFont="1" applyFill="1" applyBorder="1" applyAlignment="1">
      <alignment horizontal="right"/>
    </xf>
    <xf numFmtId="3" fontId="13" fillId="0" borderId="2" xfId="8" applyNumberFormat="1" applyFont="1" applyBorder="1" applyAlignment="1">
      <alignment horizontal="right"/>
    </xf>
    <xf numFmtId="165" fontId="60" fillId="0" borderId="0" xfId="8" applyNumberFormat="1" applyFont="1" applyFill="1" applyBorder="1" applyAlignment="1">
      <alignment horizontal="right" vertical="center"/>
    </xf>
    <xf numFmtId="3" fontId="13" fillId="6" borderId="2" xfId="8" applyNumberFormat="1" applyFont="1" applyFill="1" applyBorder="1" applyAlignment="1">
      <alignment horizontal="right"/>
    </xf>
    <xf numFmtId="0" fontId="24" fillId="7" borderId="0" xfId="8" applyFont="1" applyFill="1" applyBorder="1" applyAlignment="1">
      <alignment vertical="center" wrapText="1"/>
    </xf>
    <xf numFmtId="0" fontId="51" fillId="0" borderId="0" xfId="8" applyBorder="1"/>
    <xf numFmtId="0" fontId="65" fillId="0" borderId="0" xfId="8" applyFont="1"/>
    <xf numFmtId="0" fontId="66" fillId="0" borderId="0" xfId="8" applyFont="1" applyFill="1" applyBorder="1" applyAlignment="1">
      <alignment vertical="center" wrapText="1"/>
    </xf>
    <xf numFmtId="165" fontId="67" fillId="0" borderId="0" xfId="8" applyNumberFormat="1" applyFont="1"/>
    <xf numFmtId="165" fontId="51" fillId="0" borderId="0" xfId="8" applyNumberFormat="1"/>
    <xf numFmtId="165" fontId="3" fillId="0" borderId="0" xfId="8" applyNumberFormat="1" applyFont="1"/>
    <xf numFmtId="0" fontId="68" fillId="0" borderId="0" xfId="8" applyFont="1" applyFill="1" applyBorder="1" applyAlignment="1">
      <alignment vertical="center" wrapText="1"/>
    </xf>
    <xf numFmtId="0" fontId="69" fillId="0" borderId="0" xfId="8" applyFont="1"/>
    <xf numFmtId="0" fontId="70" fillId="0" borderId="0" xfId="8" applyFont="1" applyAlignment="1">
      <alignment horizontal="left" vertical="center"/>
    </xf>
    <xf numFmtId="3" fontId="23" fillId="0" borderId="0" xfId="8" applyNumberFormat="1" applyFont="1" applyFill="1" applyBorder="1" applyAlignment="1">
      <alignment vertical="center"/>
    </xf>
    <xf numFmtId="3" fontId="24" fillId="0" borderId="0" xfId="8" applyNumberFormat="1" applyFont="1" applyFill="1" applyBorder="1" applyAlignment="1">
      <alignment vertical="center"/>
    </xf>
    <xf numFmtId="3" fontId="60" fillId="0" borderId="0" xfId="8" applyNumberFormat="1" applyFont="1" applyFill="1" applyBorder="1" applyAlignment="1">
      <alignment vertical="center"/>
    </xf>
    <xf numFmtId="3" fontId="48" fillId="0" borderId="0" xfId="8" applyNumberFormat="1" applyFont="1" applyFill="1" applyBorder="1" applyAlignment="1">
      <alignment vertical="center"/>
    </xf>
    <xf numFmtId="0" fontId="54" fillId="3" borderId="0" xfId="8" applyFont="1" applyFill="1" applyBorder="1" applyAlignment="1">
      <alignment horizontal="center" vertical="top" wrapText="1"/>
    </xf>
    <xf numFmtId="0" fontId="55" fillId="3" borderId="0" xfId="8" applyFont="1" applyFill="1" applyBorder="1" applyAlignment="1">
      <alignment horizontal="center" vertical="top" wrapText="1"/>
    </xf>
    <xf numFmtId="0" fontId="6" fillId="3" borderId="1" xfId="8" applyFont="1" applyFill="1" applyBorder="1" applyAlignment="1">
      <alignment horizontal="center" vertical="top" wrapText="1"/>
    </xf>
    <xf numFmtId="0" fontId="14" fillId="0" borderId="4" xfId="8" applyNumberFormat="1" applyFont="1" applyBorder="1" applyAlignment="1">
      <alignment horizontal="right"/>
    </xf>
    <xf numFmtId="0" fontId="14" fillId="0" borderId="1" xfId="8" applyNumberFormat="1" applyFont="1" applyBorder="1" applyAlignment="1">
      <alignment horizontal="right"/>
    </xf>
    <xf numFmtId="0" fontId="14" fillId="6" borderId="4" xfId="8" applyNumberFormat="1" applyFont="1" applyFill="1" applyBorder="1" applyAlignment="1">
      <alignment horizontal="right"/>
    </xf>
    <xf numFmtId="0" fontId="14" fillId="6" borderId="1" xfId="8" applyNumberFormat="1" applyFont="1" applyFill="1" applyBorder="1" applyAlignment="1">
      <alignment horizontal="right"/>
    </xf>
    <xf numFmtId="0" fontId="14" fillId="0" borderId="12" xfId="8" applyNumberFormat="1" applyFont="1" applyBorder="1" applyAlignment="1">
      <alignment horizontal="right"/>
    </xf>
    <xf numFmtId="0" fontId="14" fillId="0" borderId="13" xfId="8" applyNumberFormat="1" applyFont="1" applyBorder="1" applyAlignment="1">
      <alignment horizontal="right"/>
    </xf>
    <xf numFmtId="3" fontId="24" fillId="0" borderId="0" xfId="8" quotePrefix="1" applyNumberFormat="1" applyFont="1" applyFill="1" applyBorder="1" applyAlignment="1">
      <alignment horizontal="right" vertical="center"/>
    </xf>
    <xf numFmtId="3" fontId="24" fillId="7" borderId="0" xfId="8" applyNumberFormat="1" applyFont="1" applyFill="1" applyBorder="1" applyAlignment="1">
      <alignment vertical="center"/>
    </xf>
    <xf numFmtId="0" fontId="24" fillId="0" borderId="7" xfId="8" applyFont="1" applyFill="1" applyBorder="1" applyAlignment="1">
      <alignment horizontal="left" vertical="center" wrapText="1"/>
    </xf>
    <xf numFmtId="0" fontId="24" fillId="0" borderId="7" xfId="8" applyFont="1" applyFill="1" applyBorder="1" applyAlignment="1">
      <alignment horizontal="right" vertical="center" wrapText="1"/>
    </xf>
    <xf numFmtId="170" fontId="4" fillId="0" borderId="0" xfId="9" applyNumberFormat="1" applyFont="1"/>
    <xf numFmtId="0" fontId="71" fillId="0" borderId="0" xfId="8" applyFont="1" applyBorder="1"/>
    <xf numFmtId="166" fontId="71" fillId="0" borderId="0" xfId="8" applyNumberFormat="1" applyFont="1" applyFill="1" applyBorder="1" applyAlignment="1">
      <alignment horizontal="right" vertical="center" wrapText="1"/>
    </xf>
    <xf numFmtId="166" fontId="71" fillId="0" borderId="0" xfId="8" applyNumberFormat="1" applyFont="1" applyBorder="1"/>
    <xf numFmtId="166" fontId="42" fillId="0" borderId="0" xfId="8" applyNumberFormat="1" applyFont="1"/>
    <xf numFmtId="170" fontId="0" fillId="0" borderId="0" xfId="9" applyNumberFormat="1" applyFont="1"/>
    <xf numFmtId="0" fontId="71" fillId="0" borderId="0" xfId="8" applyFont="1" applyFill="1" applyBorder="1" applyAlignment="1">
      <alignment vertical="center" wrapText="1"/>
    </xf>
    <xf numFmtId="166" fontId="71" fillId="0" borderId="0" xfId="8" applyNumberFormat="1" applyFont="1"/>
    <xf numFmtId="0" fontId="72" fillId="0" borderId="0" xfId="8" applyFont="1" applyFill="1" applyBorder="1" applyAlignment="1">
      <alignment vertical="center" wrapText="1"/>
    </xf>
    <xf numFmtId="0" fontId="14" fillId="0" borderId="4" xfId="8" applyFont="1" applyBorder="1"/>
    <xf numFmtId="0" fontId="73" fillId="0" borderId="4" xfId="8" applyFont="1" applyBorder="1" applyAlignment="1">
      <alignment horizontal="left" wrapText="1"/>
    </xf>
    <xf numFmtId="0" fontId="7" fillId="3" borderId="4" xfId="8" applyFont="1" applyFill="1" applyBorder="1" applyAlignment="1">
      <alignment horizontal="center" vertical="top" wrapText="1"/>
    </xf>
    <xf numFmtId="0" fontId="8" fillId="4" borderId="4" xfId="8" applyFont="1" applyFill="1" applyBorder="1" applyAlignment="1">
      <alignment wrapText="1"/>
    </xf>
    <xf numFmtId="0" fontId="9" fillId="5" borderId="4" xfId="8" applyFont="1" applyFill="1" applyBorder="1" applyAlignment="1">
      <alignment horizontal="center"/>
    </xf>
    <xf numFmtId="167" fontId="19" fillId="0" borderId="4" xfId="9" applyNumberFormat="1" applyFont="1" applyBorder="1" applyAlignment="1">
      <alignment horizontal="right"/>
    </xf>
    <xf numFmtId="0" fontId="4" fillId="0" borderId="0" xfId="8" applyFont="1"/>
    <xf numFmtId="3" fontId="19" fillId="6" borderId="4" xfId="8" applyNumberFormat="1" applyFont="1" applyFill="1" applyBorder="1" applyAlignment="1">
      <alignment horizontal="right"/>
    </xf>
    <xf numFmtId="167" fontId="19" fillId="6" borderId="4" xfId="9" applyNumberFormat="1" applyFont="1" applyFill="1" applyBorder="1" applyAlignment="1">
      <alignment horizontal="right"/>
    </xf>
    <xf numFmtId="0" fontId="74" fillId="5" borderId="4" xfId="8" applyFont="1" applyFill="1" applyBorder="1" applyAlignment="1">
      <alignment horizontal="center"/>
    </xf>
    <xf numFmtId="167" fontId="13" fillId="0" borderId="4" xfId="9" applyNumberFormat="1" applyFont="1" applyBorder="1" applyAlignment="1">
      <alignment horizontal="right"/>
    </xf>
    <xf numFmtId="0" fontId="75" fillId="0" borderId="0" xfId="8" applyFont="1"/>
    <xf numFmtId="167" fontId="13" fillId="6" borderId="4" xfId="9" applyNumberFormat="1" applyFont="1" applyFill="1" applyBorder="1" applyAlignment="1">
      <alignment horizontal="right"/>
    </xf>
    <xf numFmtId="167" fontId="62" fillId="6" borderId="4" xfId="9" applyNumberFormat="1" applyFont="1" applyFill="1" applyBorder="1" applyAlignment="1">
      <alignment horizontal="right"/>
    </xf>
    <xf numFmtId="167" fontId="14" fillId="0" borderId="4" xfId="9" applyNumberFormat="1" applyFont="1" applyBorder="1" applyAlignment="1">
      <alignment horizontal="right"/>
    </xf>
    <xf numFmtId="167" fontId="14" fillId="6" borderId="4" xfId="9" applyNumberFormat="1" applyFont="1" applyFill="1" applyBorder="1" applyAlignment="1">
      <alignment horizontal="right"/>
    </xf>
    <xf numFmtId="0" fontId="15" fillId="0" borderId="0" xfId="8" applyFont="1" applyAlignment="1">
      <alignment horizontal="left"/>
    </xf>
    <xf numFmtId="0" fontId="16" fillId="0" borderId="0" xfId="8" applyFont="1" applyAlignment="1"/>
    <xf numFmtId="0" fontId="76" fillId="5" borderId="4" xfId="8" applyFont="1" applyFill="1" applyBorder="1" applyAlignment="1">
      <alignment horizontal="center"/>
    </xf>
    <xf numFmtId="0" fontId="63" fillId="4" borderId="12" xfId="8" applyFont="1" applyFill="1" applyBorder="1" applyAlignment="1">
      <alignment vertical="top" wrapText="1"/>
    </xf>
    <xf numFmtId="0" fontId="63" fillId="4" borderId="23" xfId="8" applyFont="1" applyFill="1" applyBorder="1" applyAlignment="1">
      <alignment vertical="top" wrapText="1"/>
    </xf>
    <xf numFmtId="0" fontId="63" fillId="4" borderId="24" xfId="8" applyFont="1" applyFill="1" applyBorder="1" applyAlignment="1">
      <alignment vertical="top" wrapText="1"/>
    </xf>
    <xf numFmtId="0" fontId="73" fillId="0" borderId="4" xfId="3" applyFont="1" applyBorder="1" applyAlignment="1">
      <alignment horizontal="left"/>
    </xf>
    <xf numFmtId="0" fontId="3" fillId="0" borderId="0" xfId="3" applyAlignment="1"/>
    <xf numFmtId="0" fontId="6" fillId="2" borderId="1" xfId="3" applyFont="1" applyFill="1" applyBorder="1" applyAlignment="1">
      <alignment vertical="top"/>
    </xf>
    <xf numFmtId="0" fontId="6" fillId="2" borderId="3" xfId="3" applyFont="1" applyFill="1" applyBorder="1" applyAlignment="1">
      <alignment vertical="top"/>
    </xf>
    <xf numFmtId="0" fontId="6" fillId="2" borderId="2" xfId="3" applyFont="1" applyFill="1" applyBorder="1" applyAlignment="1">
      <alignment vertical="top"/>
    </xf>
    <xf numFmtId="0" fontId="7" fillId="2" borderId="1" xfId="3" applyFont="1" applyFill="1" applyBorder="1" applyAlignment="1">
      <alignment vertical="top"/>
    </xf>
    <xf numFmtId="0" fontId="7" fillId="2" borderId="3" xfId="3" applyFont="1" applyFill="1" applyBorder="1" applyAlignment="1">
      <alignment vertical="top"/>
    </xf>
    <xf numFmtId="0" fontId="7" fillId="2" borderId="2" xfId="3" applyFont="1" applyFill="1" applyBorder="1" applyAlignment="1">
      <alignment vertical="top"/>
    </xf>
    <xf numFmtId="0" fontId="6" fillId="3" borderId="4" xfId="3" applyFont="1" applyFill="1" applyBorder="1" applyAlignment="1">
      <alignment horizontal="center" vertical="top"/>
    </xf>
    <xf numFmtId="0" fontId="8" fillId="4" borderId="4" xfId="3" applyFont="1" applyFill="1" applyBorder="1" applyAlignment="1"/>
    <xf numFmtId="0" fontId="10" fillId="4" borderId="4" xfId="3" applyFont="1" applyFill="1" applyBorder="1" applyAlignment="1">
      <alignment vertical="top"/>
    </xf>
    <xf numFmtId="0" fontId="8" fillId="4" borderId="4" xfId="3" applyFont="1" applyFill="1" applyBorder="1" applyAlignment="1">
      <alignment vertical="top"/>
    </xf>
    <xf numFmtId="0" fontId="9" fillId="5" borderId="1" xfId="3" applyFont="1" applyFill="1" applyBorder="1" applyAlignment="1">
      <alignment horizontal="center"/>
    </xf>
    <xf numFmtId="0" fontId="15" fillId="0" borderId="0" xfId="3" applyFont="1" applyAlignment="1">
      <alignment horizontal="left"/>
    </xf>
    <xf numFmtId="0" fontId="10" fillId="3" borderId="4" xfId="3" applyFont="1" applyFill="1" applyBorder="1" applyAlignment="1">
      <alignment horizontal="center" vertical="top" wrapText="1"/>
    </xf>
    <xf numFmtId="0" fontId="10" fillId="4" borderId="12" xfId="3" applyFont="1" applyFill="1" applyBorder="1" applyAlignment="1">
      <alignment vertical="top" wrapText="1"/>
    </xf>
    <xf numFmtId="0" fontId="10" fillId="4" borderId="23" xfId="3" applyFont="1" applyFill="1" applyBorder="1" applyAlignment="1">
      <alignment vertical="top" wrapText="1"/>
    </xf>
    <xf numFmtId="0" fontId="10" fillId="4" borderId="24" xfId="3" applyFont="1" applyFill="1" applyBorder="1" applyAlignment="1">
      <alignment vertical="top" wrapText="1"/>
    </xf>
    <xf numFmtId="0" fontId="14" fillId="0" borderId="24" xfId="3" applyNumberFormat="1" applyFont="1" applyBorder="1" applyAlignment="1">
      <alignment horizontal="right"/>
    </xf>
    <xf numFmtId="0" fontId="3" fillId="0" borderId="0" xfId="3" applyFont="1"/>
    <xf numFmtId="0" fontId="6" fillId="2" borderId="1" xfId="3" applyFont="1" applyFill="1" applyBorder="1" applyAlignment="1">
      <alignment vertical="top" wrapText="1"/>
    </xf>
    <xf numFmtId="0" fontId="6" fillId="3" borderId="30" xfId="3" applyFont="1" applyFill="1" applyBorder="1" applyAlignment="1">
      <alignment horizontal="center" vertical="top" wrapText="1"/>
    </xf>
    <xf numFmtId="0" fontId="6" fillId="3" borderId="22" xfId="3" applyFont="1" applyFill="1" applyBorder="1" applyAlignment="1">
      <alignment horizontal="center" vertical="top" wrapText="1"/>
    </xf>
    <xf numFmtId="0" fontId="9" fillId="5" borderId="30" xfId="3" applyFont="1" applyFill="1" applyBorder="1" applyAlignment="1">
      <alignment horizontal="center"/>
    </xf>
    <xf numFmtId="0" fontId="9" fillId="5" borderId="12" xfId="3" applyFont="1" applyFill="1" applyBorder="1" applyAlignment="1">
      <alignment horizontal="center"/>
    </xf>
    <xf numFmtId="0" fontId="9" fillId="5" borderId="22" xfId="3" applyFont="1" applyFill="1" applyBorder="1" applyAlignment="1">
      <alignment horizontal="center"/>
    </xf>
    <xf numFmtId="0" fontId="14" fillId="0" borderId="1" xfId="3" applyNumberFormat="1" applyFont="1" applyBorder="1" applyAlignment="1">
      <alignment horizontal="right"/>
    </xf>
    <xf numFmtId="0" fontId="14" fillId="0" borderId="30" xfId="3" applyNumberFormat="1" applyFont="1" applyBorder="1" applyAlignment="1">
      <alignment horizontal="right"/>
    </xf>
    <xf numFmtId="0" fontId="62" fillId="0" borderId="31" xfId="3" applyNumberFormat="1" applyFont="1" applyBorder="1" applyAlignment="1">
      <alignment horizontal="right"/>
    </xf>
    <xf numFmtId="0" fontId="14" fillId="0" borderId="2" xfId="3" applyNumberFormat="1" applyFont="1" applyBorder="1" applyAlignment="1">
      <alignment horizontal="right"/>
    </xf>
    <xf numFmtId="0" fontId="77" fillId="0" borderId="31" xfId="3" applyNumberFormat="1" applyFont="1" applyBorder="1" applyAlignment="1">
      <alignment horizontal="right"/>
    </xf>
    <xf numFmtId="0" fontId="14" fillId="0" borderId="22" xfId="3" applyNumberFormat="1" applyFont="1" applyBorder="1" applyAlignment="1">
      <alignment horizontal="right"/>
    </xf>
    <xf numFmtId="0" fontId="14" fillId="6" borderId="1" xfId="3" applyNumberFormat="1" applyFont="1" applyFill="1" applyBorder="1" applyAlignment="1">
      <alignment horizontal="right"/>
    </xf>
    <xf numFmtId="0" fontId="14" fillId="6" borderId="30" xfId="3" applyNumberFormat="1" applyFont="1" applyFill="1" applyBorder="1" applyAlignment="1">
      <alignment horizontal="right"/>
    </xf>
    <xf numFmtId="0" fontId="62" fillId="6" borderId="32" xfId="3" applyNumberFormat="1" applyFont="1" applyFill="1" applyBorder="1" applyAlignment="1">
      <alignment horizontal="right"/>
    </xf>
    <xf numFmtId="0" fontId="14" fillId="6" borderId="2" xfId="3" applyNumberFormat="1" applyFont="1" applyFill="1" applyBorder="1" applyAlignment="1">
      <alignment horizontal="right"/>
    </xf>
    <xf numFmtId="0" fontId="77" fillId="6" borderId="32" xfId="3" applyNumberFormat="1" applyFont="1" applyFill="1" applyBorder="1" applyAlignment="1">
      <alignment horizontal="right"/>
    </xf>
    <xf numFmtId="0" fontId="14" fillId="6" borderId="22" xfId="3" applyNumberFormat="1" applyFont="1" applyFill="1" applyBorder="1" applyAlignment="1">
      <alignment horizontal="right"/>
    </xf>
    <xf numFmtId="0" fontId="62" fillId="0" borderId="32" xfId="3" applyNumberFormat="1" applyFont="1" applyBorder="1" applyAlignment="1">
      <alignment horizontal="right"/>
    </xf>
    <xf numFmtId="0" fontId="77" fillId="0" borderId="32" xfId="3" applyNumberFormat="1" applyFont="1" applyBorder="1" applyAlignment="1">
      <alignment horizontal="right"/>
    </xf>
    <xf numFmtId="0" fontId="14" fillId="6" borderId="33" xfId="3" applyNumberFormat="1" applyFont="1" applyFill="1" applyBorder="1" applyAlignment="1">
      <alignment horizontal="right"/>
    </xf>
    <xf numFmtId="0" fontId="14" fillId="6" borderId="34" xfId="3" applyNumberFormat="1" applyFont="1" applyFill="1" applyBorder="1" applyAlignment="1">
      <alignment horizontal="right"/>
    </xf>
    <xf numFmtId="0" fontId="62" fillId="6" borderId="35" xfId="3" applyNumberFormat="1" applyFont="1" applyFill="1" applyBorder="1" applyAlignment="1">
      <alignment horizontal="right"/>
    </xf>
    <xf numFmtId="0" fontId="14" fillId="6" borderId="36" xfId="3" applyNumberFormat="1" applyFont="1" applyFill="1" applyBorder="1" applyAlignment="1">
      <alignment horizontal="right"/>
    </xf>
    <xf numFmtId="0" fontId="77" fillId="6" borderId="35" xfId="3" applyNumberFormat="1" applyFont="1" applyFill="1" applyBorder="1" applyAlignment="1">
      <alignment horizontal="right"/>
    </xf>
    <xf numFmtId="0" fontId="14" fillId="6" borderId="37" xfId="3" applyNumberFormat="1" applyFont="1" applyFill="1" applyBorder="1" applyAlignment="1">
      <alignment horizontal="right"/>
    </xf>
    <xf numFmtId="0" fontId="14" fillId="6" borderId="38" xfId="3" applyNumberFormat="1" applyFont="1" applyFill="1" applyBorder="1" applyAlignment="1">
      <alignment horizontal="right"/>
    </xf>
    <xf numFmtId="0" fontId="45" fillId="0" borderId="0" xfId="3" applyFont="1" applyAlignment="1">
      <alignment horizontal="left" vertical="center"/>
    </xf>
    <xf numFmtId="0" fontId="23" fillId="0" borderId="20" xfId="3" applyFont="1" applyBorder="1" applyAlignment="1">
      <alignment horizontal="center"/>
    </xf>
    <xf numFmtId="0" fontId="23" fillId="0" borderId="7" xfId="3" applyFont="1" applyBorder="1" applyAlignment="1">
      <alignment horizontal="center"/>
    </xf>
    <xf numFmtId="0" fontId="23" fillId="0" borderId="6" xfId="3" applyFont="1" applyBorder="1" applyAlignment="1">
      <alignment horizontal="center"/>
    </xf>
    <xf numFmtId="0" fontId="24" fillId="0" borderId="8" xfId="3" applyFont="1" applyBorder="1"/>
    <xf numFmtId="0" fontId="24" fillId="0" borderId="21" xfId="3" applyFont="1" applyBorder="1"/>
    <xf numFmtId="0" fontId="24" fillId="0" borderId="0" xfId="3" applyFont="1" applyBorder="1"/>
    <xf numFmtId="1" fontId="24" fillId="0" borderId="0" xfId="7" quotePrefix="1" applyNumberFormat="1" applyFont="1" applyAlignment="1">
      <alignment horizontal="right"/>
    </xf>
    <xf numFmtId="1" fontId="24" fillId="0" borderId="0" xfId="7" applyNumberFormat="1" applyFont="1"/>
    <xf numFmtId="3" fontId="24" fillId="0" borderId="8" xfId="3" applyNumberFormat="1" applyFont="1" applyBorder="1"/>
    <xf numFmtId="0" fontId="23" fillId="0" borderId="8" xfId="3" applyFont="1" applyBorder="1"/>
    <xf numFmtId="0" fontId="23" fillId="0" borderId="21" xfId="3" applyFont="1" applyBorder="1"/>
    <xf numFmtId="0" fontId="23" fillId="0" borderId="0" xfId="3" applyFont="1" applyBorder="1"/>
    <xf numFmtId="3" fontId="23" fillId="0" borderId="21" xfId="3" applyNumberFormat="1" applyFont="1" applyBorder="1"/>
    <xf numFmtId="3" fontId="23" fillId="0" borderId="0" xfId="3" applyNumberFormat="1" applyFont="1" applyBorder="1"/>
    <xf numFmtId="3" fontId="23" fillId="0" borderId="8" xfId="3" applyNumberFormat="1" applyFont="1" applyBorder="1"/>
    <xf numFmtId="0" fontId="19" fillId="0" borderId="0" xfId="3" applyFont="1"/>
    <xf numFmtId="0" fontId="24" fillId="0" borderId="0" xfId="3" applyFont="1"/>
    <xf numFmtId="0" fontId="23" fillId="0" borderId="0" xfId="3" applyFont="1"/>
    <xf numFmtId="0" fontId="42" fillId="0" borderId="0" xfId="3" applyFont="1"/>
    <xf numFmtId="0" fontId="78" fillId="0" borderId="0" xfId="3" applyFont="1"/>
    <xf numFmtId="0" fontId="10" fillId="4" borderId="39" xfId="3" applyFont="1" applyFill="1" applyBorder="1" applyAlignment="1">
      <alignment vertical="top" wrapText="1"/>
    </xf>
    <xf numFmtId="0" fontId="10" fillId="0" borderId="13" xfId="3" applyFont="1" applyFill="1" applyBorder="1" applyAlignment="1">
      <alignment vertical="top" wrapText="1"/>
    </xf>
    <xf numFmtId="49" fontId="3" fillId="0" borderId="0" xfId="3" applyNumberFormat="1" applyFont="1"/>
    <xf numFmtId="0" fontId="10" fillId="4" borderId="40" xfId="3" applyFont="1" applyFill="1" applyBorder="1" applyAlignment="1">
      <alignment vertical="top" wrapText="1"/>
    </xf>
    <xf numFmtId="0" fontId="79" fillId="0" borderId="0" xfId="3" applyFont="1"/>
    <xf numFmtId="0" fontId="10" fillId="4" borderId="41" xfId="3" applyFont="1" applyFill="1" applyBorder="1" applyAlignment="1">
      <alignment vertical="top" wrapText="1"/>
    </xf>
    <xf numFmtId="0" fontId="23" fillId="0" borderId="42" xfId="3" applyFont="1" applyBorder="1"/>
    <xf numFmtId="0" fontId="10" fillId="4" borderId="43" xfId="3" applyFont="1" applyFill="1" applyBorder="1" applyAlignment="1">
      <alignment vertical="top" wrapText="1"/>
    </xf>
    <xf numFmtId="165" fontId="79" fillId="0" borderId="0" xfId="3" applyNumberFormat="1" applyFont="1"/>
    <xf numFmtId="165" fontId="24" fillId="0" borderId="0" xfId="3" applyNumberFormat="1" applyFont="1"/>
    <xf numFmtId="0" fontId="64" fillId="0" borderId="0" xfId="3" applyFont="1" applyAlignment="1">
      <alignment horizontal="left" vertical="center"/>
    </xf>
    <xf numFmtId="0" fontId="10" fillId="4" borderId="10" xfId="3" applyFont="1" applyFill="1" applyBorder="1" applyAlignment="1">
      <alignment vertical="top" wrapText="1"/>
    </xf>
    <xf numFmtId="0" fontId="14" fillId="6" borderId="44" xfId="3" applyNumberFormat="1" applyFont="1" applyFill="1" applyBorder="1" applyAlignment="1">
      <alignment horizontal="right"/>
    </xf>
    <xf numFmtId="0" fontId="14" fillId="6" borderId="45" xfId="3" applyNumberFormat="1" applyFont="1" applyFill="1" applyBorder="1" applyAlignment="1">
      <alignment horizontal="right"/>
    </xf>
    <xf numFmtId="0" fontId="14" fillId="6" borderId="46" xfId="3" applyNumberFormat="1" applyFont="1" applyFill="1" applyBorder="1" applyAlignment="1">
      <alignment horizontal="right"/>
    </xf>
    <xf numFmtId="0" fontId="69" fillId="0" borderId="0" xfId="3" applyFont="1"/>
    <xf numFmtId="0" fontId="14" fillId="0" borderId="47" xfId="3" applyNumberFormat="1" applyFont="1" applyBorder="1" applyAlignment="1">
      <alignment horizontal="right"/>
    </xf>
    <xf numFmtId="0" fontId="14" fillId="0" borderId="15" xfId="3" applyNumberFormat="1" applyFont="1" applyBorder="1" applyAlignment="1">
      <alignment horizontal="right"/>
    </xf>
    <xf numFmtId="0" fontId="14" fillId="0" borderId="48" xfId="3" applyNumberFormat="1" applyFont="1" applyBorder="1" applyAlignment="1">
      <alignment horizontal="right"/>
    </xf>
    <xf numFmtId="0" fontId="14" fillId="6" borderId="47" xfId="3" applyNumberFormat="1" applyFont="1" applyFill="1" applyBorder="1" applyAlignment="1">
      <alignment horizontal="right"/>
    </xf>
    <xf numFmtId="0" fontId="14" fillId="6" borderId="15" xfId="3" applyNumberFormat="1" applyFont="1" applyFill="1" applyBorder="1" applyAlignment="1">
      <alignment horizontal="right"/>
    </xf>
    <xf numFmtId="0" fontId="14" fillId="6" borderId="48" xfId="3" applyNumberFormat="1" applyFont="1" applyFill="1" applyBorder="1" applyAlignment="1">
      <alignment horizontal="right"/>
    </xf>
    <xf numFmtId="0" fontId="10" fillId="4" borderId="1" xfId="3" applyFont="1" applyFill="1" applyBorder="1" applyAlignment="1">
      <alignment vertical="top" wrapText="1"/>
    </xf>
    <xf numFmtId="0" fontId="14" fillId="0" borderId="49" xfId="3" applyNumberFormat="1" applyFont="1" applyBorder="1" applyAlignment="1">
      <alignment horizontal="right"/>
    </xf>
    <xf numFmtId="0" fontId="14" fillId="0" borderId="7" xfId="3" applyNumberFormat="1" applyFont="1" applyBorder="1" applyAlignment="1">
      <alignment horizontal="right"/>
    </xf>
    <xf numFmtId="0" fontId="14" fillId="0" borderId="50" xfId="3" applyNumberFormat="1" applyFont="1" applyBorder="1" applyAlignment="1">
      <alignment horizontal="right"/>
    </xf>
    <xf numFmtId="2" fontId="3" fillId="0" borderId="0" xfId="3" applyNumberFormat="1"/>
    <xf numFmtId="0" fontId="3" fillId="0" borderId="0" xfId="3" applyFill="1"/>
    <xf numFmtId="3" fontId="14" fillId="0" borderId="0" xfId="3" applyNumberFormat="1" applyFont="1"/>
    <xf numFmtId="0" fontId="10" fillId="4" borderId="51" xfId="3" applyFont="1" applyFill="1" applyBorder="1" applyAlignment="1">
      <alignment vertical="top" wrapText="1"/>
    </xf>
    <xf numFmtId="0" fontId="14" fillId="6" borderId="51" xfId="3" applyNumberFormat="1" applyFont="1" applyFill="1" applyBorder="1" applyAlignment="1">
      <alignment horizontal="right"/>
    </xf>
    <xf numFmtId="3" fontId="19" fillId="0" borderId="0" xfId="3" applyNumberFormat="1" applyFont="1"/>
    <xf numFmtId="0" fontId="14" fillId="0" borderId="51" xfId="3" applyNumberFormat="1" applyFont="1" applyBorder="1" applyAlignment="1">
      <alignment horizontal="right"/>
    </xf>
    <xf numFmtId="0" fontId="14" fillId="6" borderId="52" xfId="3" applyNumberFormat="1" applyFont="1" applyFill="1" applyBorder="1" applyAlignment="1">
      <alignment horizontal="right"/>
    </xf>
    <xf numFmtId="0" fontId="14" fillId="6" borderId="24" xfId="3" applyNumberFormat="1" applyFont="1" applyFill="1" applyBorder="1" applyAlignment="1">
      <alignment horizontal="right"/>
    </xf>
    <xf numFmtId="0" fontId="80" fillId="0" borderId="0" xfId="3" applyFont="1"/>
    <xf numFmtId="0" fontId="8" fillId="0" borderId="0" xfId="3" applyFont="1" applyFill="1" applyBorder="1" applyAlignment="1">
      <alignment vertical="top"/>
    </xf>
    <xf numFmtId="0" fontId="81" fillId="3" borderId="4" xfId="3" applyFont="1" applyFill="1" applyBorder="1" applyAlignment="1">
      <alignment horizontal="center" vertical="top" wrapText="1"/>
    </xf>
    <xf numFmtId="0" fontId="23" fillId="0" borderId="0" xfId="3" applyFont="1" applyAlignment="1">
      <alignment horizontal="right"/>
    </xf>
    <xf numFmtId="0" fontId="82" fillId="0" borderId="0" xfId="3" applyFont="1"/>
    <xf numFmtId="0" fontId="4" fillId="0" borderId="0" xfId="3" applyFont="1" applyAlignment="1">
      <alignment horizontal="right"/>
    </xf>
    <xf numFmtId="3" fontId="79" fillId="0" borderId="0" xfId="3" applyNumberFormat="1" applyFont="1"/>
    <xf numFmtId="3" fontId="24" fillId="0" borderId="0" xfId="3" applyNumberFormat="1" applyFont="1"/>
    <xf numFmtId="3" fontId="82" fillId="0" borderId="0" xfId="3" applyNumberFormat="1" applyFont="1"/>
    <xf numFmtId="166" fontId="24" fillId="0" borderId="0" xfId="3" applyNumberFormat="1" applyFont="1"/>
    <xf numFmtId="0" fontId="3" fillId="0" borderId="0" xfId="3" applyAlignment="1">
      <alignment wrapText="1"/>
    </xf>
    <xf numFmtId="1" fontId="23" fillId="0" borderId="0" xfId="7" applyNumberFormat="1" applyFont="1"/>
    <xf numFmtId="165" fontId="24" fillId="0" borderId="0" xfId="3" quotePrefix="1" applyNumberFormat="1" applyFont="1" applyAlignment="1">
      <alignment horizontal="right"/>
    </xf>
    <xf numFmtId="0" fontId="16" fillId="0" borderId="0" xfId="3" applyFont="1" applyFill="1" applyBorder="1"/>
    <xf numFmtId="0" fontId="3" fillId="0" borderId="0" xfId="3" applyFont="1" applyFill="1" applyBorder="1"/>
    <xf numFmtId="0" fontId="23" fillId="0" borderId="20" xfId="3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3" fillId="0" borderId="8" xfId="3" applyFont="1" applyFill="1" applyBorder="1" applyAlignment="1">
      <alignment vertical="center" wrapText="1"/>
    </xf>
    <xf numFmtId="3" fontId="23" fillId="0" borderId="21" xfId="3" applyNumberFormat="1" applyFont="1" applyFill="1" applyBorder="1" applyAlignment="1">
      <alignment horizontal="right" vertical="center"/>
    </xf>
    <xf numFmtId="3" fontId="23" fillId="0" borderId="0" xfId="3" applyNumberFormat="1" applyFont="1" applyFill="1" applyBorder="1" applyAlignment="1">
      <alignment horizontal="right" vertical="center"/>
    </xf>
    <xf numFmtId="3" fontId="23" fillId="0" borderId="8" xfId="3" applyNumberFormat="1" applyFont="1" applyFill="1" applyBorder="1" applyAlignment="1">
      <alignment horizontal="right" vertical="center"/>
    </xf>
    <xf numFmtId="0" fontId="24" fillId="0" borderId="8" xfId="3" applyFont="1" applyFill="1" applyBorder="1" applyAlignment="1">
      <alignment vertical="center" wrapText="1"/>
    </xf>
    <xf numFmtId="3" fontId="24" fillId="0" borderId="21" xfId="3" applyNumberFormat="1" applyFont="1" applyFill="1" applyBorder="1" applyAlignment="1">
      <alignment horizontal="right" vertical="center"/>
    </xf>
    <xf numFmtId="3" fontId="24" fillId="0" borderId="0" xfId="3" applyNumberFormat="1" applyFont="1" applyFill="1" applyBorder="1" applyAlignment="1">
      <alignment horizontal="right" vertical="center"/>
    </xf>
    <xf numFmtId="3" fontId="24" fillId="0" borderId="8" xfId="3" applyNumberFormat="1" applyFont="1" applyFill="1" applyBorder="1" applyAlignment="1">
      <alignment horizontal="right" vertical="center"/>
    </xf>
    <xf numFmtId="0" fontId="5" fillId="3" borderId="1" xfId="3" applyFont="1" applyFill="1" applyBorder="1" applyAlignment="1">
      <alignment vertical="center" wrapText="1"/>
    </xf>
    <xf numFmtId="0" fontId="5" fillId="3" borderId="3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wrapText="1"/>
    </xf>
    <xf numFmtId="0" fontId="24" fillId="0" borderId="0" xfId="3" applyFont="1" applyFill="1" applyBorder="1" applyAlignment="1">
      <alignment vertical="center"/>
    </xf>
    <xf numFmtId="0" fontId="24" fillId="0" borderId="0" xfId="3" applyFont="1" applyFill="1" applyBorder="1"/>
    <xf numFmtId="0" fontId="24" fillId="0" borderId="0" xfId="3" applyFont="1" applyFill="1" applyBorder="1" applyAlignment="1">
      <alignment vertical="center" wrapText="1"/>
    </xf>
    <xf numFmtId="0" fontId="8" fillId="4" borderId="54" xfId="3" applyFont="1" applyFill="1" applyBorder="1" applyAlignment="1">
      <alignment vertical="top" wrapText="1"/>
    </xf>
    <xf numFmtId="0" fontId="19" fillId="6" borderId="54" xfId="3" applyNumberFormat="1" applyFont="1" applyFill="1" applyBorder="1" applyAlignment="1">
      <alignment horizontal="right"/>
    </xf>
    <xf numFmtId="0" fontId="14" fillId="8" borderId="4" xfId="3" applyNumberFormat="1" applyFont="1" applyFill="1" applyBorder="1" applyAlignment="1">
      <alignment horizontal="right"/>
    </xf>
    <xf numFmtId="0" fontId="14" fillId="9" borderId="4" xfId="3" applyNumberFormat="1" applyFont="1" applyFill="1" applyBorder="1" applyAlignment="1">
      <alignment horizontal="right"/>
    </xf>
    <xf numFmtId="0" fontId="14" fillId="10" borderId="4" xfId="3" applyNumberFormat="1" applyFont="1" applyFill="1" applyBorder="1" applyAlignment="1">
      <alignment horizontal="right"/>
    </xf>
    <xf numFmtId="0" fontId="14" fillId="11" borderId="51" xfId="3" applyNumberFormat="1" applyFont="1" applyFill="1" applyBorder="1" applyAlignment="1">
      <alignment horizontal="right"/>
    </xf>
    <xf numFmtId="3" fontId="3" fillId="0" borderId="0" xfId="3" applyNumberFormat="1" applyFont="1" applyFill="1" applyBorder="1"/>
    <xf numFmtId="0" fontId="8" fillId="4" borderId="24" xfId="3" applyFont="1" applyFill="1" applyBorder="1" applyAlignment="1">
      <alignment vertical="top" wrapText="1"/>
    </xf>
    <xf numFmtId="0" fontId="19" fillId="6" borderId="24" xfId="3" applyNumberFormat="1" applyFont="1" applyFill="1" applyBorder="1" applyAlignment="1">
      <alignment horizontal="right"/>
    </xf>
    <xf numFmtId="0" fontId="19" fillId="6" borderId="4" xfId="3" applyNumberFormat="1" applyFont="1" applyFill="1" applyBorder="1" applyAlignment="1">
      <alignment horizontal="right"/>
    </xf>
    <xf numFmtId="0" fontId="14" fillId="6" borderId="12" xfId="3" applyNumberFormat="1" applyFont="1" applyFill="1" applyBorder="1" applyAlignment="1">
      <alignment horizontal="right"/>
    </xf>
    <xf numFmtId="0" fontId="14" fillId="11" borderId="4" xfId="3" applyNumberFormat="1" applyFont="1" applyFill="1" applyBorder="1" applyAlignment="1">
      <alignment horizontal="right"/>
    </xf>
    <xf numFmtId="0" fontId="69" fillId="0" borderId="0" xfId="3" applyFont="1" applyFill="1" applyBorder="1"/>
    <xf numFmtId="0" fontId="4" fillId="0" borderId="0" xfId="3" applyFont="1" applyFill="1" applyBorder="1"/>
    <xf numFmtId="0" fontId="23" fillId="0" borderId="20" xfId="3" applyFont="1" applyFill="1" applyBorder="1" applyAlignment="1">
      <alignment horizontal="right" vertical="center" wrapText="1"/>
    </xf>
    <xf numFmtId="0" fontId="23" fillId="0" borderId="6" xfId="3" applyFont="1" applyFill="1" applyBorder="1" applyAlignment="1">
      <alignment horizontal="right" vertical="center" wrapText="1"/>
    </xf>
    <xf numFmtId="2" fontId="23" fillId="0" borderId="0" xfId="3" applyNumberFormat="1" applyFont="1" applyFill="1" applyBorder="1" applyAlignment="1">
      <alignment vertical="center"/>
    </xf>
    <xf numFmtId="2" fontId="24" fillId="0" borderId="0" xfId="3" applyNumberFormat="1" applyFont="1" applyFill="1" applyBorder="1" applyAlignment="1">
      <alignment vertical="center"/>
    </xf>
    <xf numFmtId="2" fontId="24" fillId="0" borderId="0" xfId="3" quotePrefix="1" applyNumberFormat="1" applyFont="1" applyFill="1" applyBorder="1" applyAlignment="1">
      <alignment horizontal="right" vertical="center"/>
    </xf>
    <xf numFmtId="3" fontId="24" fillId="0" borderId="0" xfId="3" quotePrefix="1" applyNumberFormat="1" applyFont="1" applyFill="1" applyBorder="1" applyAlignment="1">
      <alignment horizontal="right" vertical="center"/>
    </xf>
    <xf numFmtId="0" fontId="7" fillId="3" borderId="4" xfId="3" applyFont="1" applyFill="1" applyBorder="1" applyAlignment="1">
      <alignment horizontal="center" vertical="top"/>
    </xf>
    <xf numFmtId="0" fontId="14" fillId="0" borderId="4" xfId="2" applyNumberFormat="1" applyFont="1" applyBorder="1" applyAlignment="1">
      <alignment horizontal="right"/>
    </xf>
    <xf numFmtId="0" fontId="14" fillId="6" borderId="4" xfId="2" applyNumberFormat="1" applyFont="1" applyFill="1" applyBorder="1" applyAlignment="1">
      <alignment horizontal="right"/>
    </xf>
    <xf numFmtId="0" fontId="23" fillId="0" borderId="20" xfId="3" applyFont="1" applyFill="1" applyBorder="1" applyAlignment="1">
      <alignment horizontal="right"/>
    </xf>
    <xf numFmtId="0" fontId="23" fillId="0" borderId="7" xfId="3" applyFont="1" applyFill="1" applyBorder="1" applyAlignment="1">
      <alignment horizontal="right"/>
    </xf>
    <xf numFmtId="0" fontId="23" fillId="0" borderId="6" xfId="3" applyFont="1" applyFill="1" applyBorder="1" applyAlignment="1">
      <alignment horizontal="right"/>
    </xf>
    <xf numFmtId="0" fontId="23" fillId="0" borderId="0" xfId="3" applyFont="1" applyFill="1" applyBorder="1" applyAlignment="1">
      <alignment horizontal="left" vertical="top" wrapText="1"/>
    </xf>
    <xf numFmtId="3" fontId="23" fillId="0" borderId="21" xfId="3" applyNumberFormat="1" applyFont="1" applyFill="1" applyBorder="1" applyAlignment="1">
      <alignment horizontal="right"/>
    </xf>
    <xf numFmtId="3" fontId="23" fillId="0" borderId="0" xfId="3" applyNumberFormat="1" applyFont="1" applyFill="1" applyBorder="1" applyAlignment="1">
      <alignment horizontal="right"/>
    </xf>
    <xf numFmtId="3" fontId="23" fillId="0" borderId="8" xfId="3" applyNumberFormat="1" applyFont="1" applyFill="1" applyBorder="1" applyAlignment="1">
      <alignment horizontal="right"/>
    </xf>
    <xf numFmtId="0" fontId="24" fillId="0" borderId="0" xfId="3" applyFont="1" applyFill="1" applyBorder="1" applyAlignment="1">
      <alignment horizontal="left" vertical="top" wrapText="1"/>
    </xf>
    <xf numFmtId="3" fontId="24" fillId="0" borderId="21" xfId="3" quotePrefix="1" applyNumberFormat="1" applyFont="1" applyFill="1" applyBorder="1" applyAlignment="1">
      <alignment horizontal="right"/>
    </xf>
    <xf numFmtId="3" fontId="24" fillId="0" borderId="0" xfId="3" quotePrefix="1" applyNumberFormat="1" applyFont="1" applyFill="1" applyBorder="1" applyAlignment="1">
      <alignment horizontal="right"/>
    </xf>
    <xf numFmtId="3" fontId="24" fillId="0" borderId="0" xfId="3" applyNumberFormat="1" applyFont="1" applyFill="1" applyBorder="1" applyAlignment="1">
      <alignment horizontal="right"/>
    </xf>
    <xf numFmtId="3" fontId="24" fillId="0" borderId="8" xfId="3" applyNumberFormat="1" applyFont="1" applyFill="1" applyBorder="1" applyAlignment="1">
      <alignment horizontal="right"/>
    </xf>
    <xf numFmtId="3" fontId="24" fillId="0" borderId="21" xfId="3" applyNumberFormat="1" applyFont="1" applyFill="1" applyBorder="1" applyAlignment="1">
      <alignment horizontal="right"/>
    </xf>
    <xf numFmtId="0" fontId="15" fillId="4" borderId="4" xfId="3" applyFont="1" applyFill="1" applyBorder="1" applyAlignment="1">
      <alignment vertical="top" wrapText="1"/>
    </xf>
    <xf numFmtId="0" fontId="23" fillId="0" borderId="8" xfId="3" applyFont="1" applyFill="1" applyBorder="1" applyAlignment="1">
      <alignment horizontal="left" vertical="center"/>
    </xf>
    <xf numFmtId="0" fontId="83" fillId="0" borderId="7" xfId="3" applyFont="1" applyFill="1" applyBorder="1" applyAlignment="1">
      <alignment horizontal="right" vertical="center" wrapText="1"/>
    </xf>
    <xf numFmtId="0" fontId="24" fillId="0" borderId="8" xfId="3" applyFont="1" applyFill="1" applyBorder="1" applyAlignment="1">
      <alignment horizontal="left" vertical="center"/>
    </xf>
    <xf numFmtId="0" fontId="24" fillId="0" borderId="0" xfId="3" applyNumberFormat="1" applyFont="1" applyFill="1" applyBorder="1" applyAlignment="1">
      <alignment horizontal="right" vertical="center"/>
    </xf>
    <xf numFmtId="3" fontId="24" fillId="0" borderId="0" xfId="3" applyNumberFormat="1" applyFont="1" applyFill="1" applyBorder="1"/>
    <xf numFmtId="0" fontId="6" fillId="2" borderId="3" xfId="3" applyFont="1" applyFill="1" applyBorder="1" applyAlignment="1">
      <alignment vertical="top" wrapText="1"/>
    </xf>
    <xf numFmtId="0" fontId="6" fillId="2" borderId="2" xfId="3" applyFont="1" applyFill="1" applyBorder="1" applyAlignment="1">
      <alignment vertical="top" wrapText="1"/>
    </xf>
    <xf numFmtId="0" fontId="14" fillId="6" borderId="12" xfId="2" applyNumberFormat="1" applyFont="1" applyFill="1" applyBorder="1" applyAlignment="1">
      <alignment horizontal="right"/>
    </xf>
    <xf numFmtId="0" fontId="15" fillId="4" borderId="54" xfId="3" applyFont="1" applyFill="1" applyBorder="1" applyAlignment="1">
      <alignment vertical="top" wrapText="1"/>
    </xf>
    <xf numFmtId="0" fontId="9" fillId="5" borderId="54" xfId="3" applyFont="1" applyFill="1" applyBorder="1" applyAlignment="1">
      <alignment horizontal="center"/>
    </xf>
    <xf numFmtId="0" fontId="14" fillId="0" borderId="54" xfId="3" applyNumberFormat="1" applyFont="1" applyBorder="1" applyAlignment="1">
      <alignment horizontal="right"/>
    </xf>
    <xf numFmtId="0" fontId="14" fillId="0" borderId="54" xfId="2" applyNumberFormat="1" applyFont="1" applyBorder="1" applyAlignment="1">
      <alignment horizontal="right"/>
    </xf>
    <xf numFmtId="0" fontId="14" fillId="0" borderId="58" xfId="2" applyNumberFormat="1" applyFont="1" applyBorder="1" applyAlignment="1">
      <alignment horizontal="right"/>
    </xf>
    <xf numFmtId="0" fontId="14" fillId="6" borderId="9" xfId="2" applyNumberFormat="1" applyFont="1" applyFill="1" applyBorder="1" applyAlignment="1">
      <alignment horizontal="right"/>
    </xf>
    <xf numFmtId="0" fontId="14" fillId="0" borderId="9" xfId="2" applyNumberFormat="1" applyFont="1" applyBorder="1" applyAlignment="1">
      <alignment horizontal="right"/>
    </xf>
    <xf numFmtId="0" fontId="9" fillId="5" borderId="51" xfId="3" applyFont="1" applyFill="1" applyBorder="1" applyAlignment="1">
      <alignment horizontal="center"/>
    </xf>
    <xf numFmtId="0" fontId="14" fillId="6" borderId="51" xfId="2" applyNumberFormat="1" applyFont="1" applyFill="1" applyBorder="1" applyAlignment="1">
      <alignment horizontal="right"/>
    </xf>
    <xf numFmtId="0" fontId="14" fillId="6" borderId="61" xfId="2" applyNumberFormat="1" applyFont="1" applyFill="1" applyBorder="1" applyAlignment="1">
      <alignment horizontal="right"/>
    </xf>
    <xf numFmtId="0" fontId="85" fillId="0" borderId="0" xfId="10" applyFont="1" applyAlignment="1">
      <alignment horizontal="left" vertical="center"/>
    </xf>
    <xf numFmtId="0" fontId="87" fillId="0" borderId="0" xfId="11" applyFont="1"/>
    <xf numFmtId="0" fontId="86" fillId="0" borderId="0" xfId="11"/>
    <xf numFmtId="0" fontId="3" fillId="13" borderId="62" xfId="11" applyNumberFormat="1" applyFont="1" applyFill="1" applyBorder="1" applyAlignment="1"/>
    <xf numFmtId="0" fontId="3" fillId="14" borderId="62" xfId="11" applyNumberFormat="1" applyFont="1" applyFill="1" applyBorder="1" applyAlignment="1"/>
    <xf numFmtId="3" fontId="3" fillId="0" borderId="62" xfId="11" applyNumberFormat="1" applyFont="1" applyFill="1" applyBorder="1" applyAlignment="1"/>
    <xf numFmtId="0" fontId="3" fillId="14" borderId="0" xfId="11" applyNumberFormat="1" applyFont="1" applyFill="1" applyBorder="1" applyAlignment="1"/>
    <xf numFmtId="3" fontId="3" fillId="0" borderId="0" xfId="11" applyNumberFormat="1" applyFont="1" applyFill="1" applyBorder="1" applyAlignment="1"/>
    <xf numFmtId="0" fontId="88" fillId="0" borderId="0" xfId="11" applyFont="1"/>
    <xf numFmtId="166" fontId="3" fillId="0" borderId="0" xfId="11" applyNumberFormat="1" applyFont="1" applyFill="1" applyBorder="1" applyAlignment="1"/>
    <xf numFmtId="165" fontId="86" fillId="0" borderId="0" xfId="11" applyNumberFormat="1"/>
    <xf numFmtId="0" fontId="45" fillId="0" borderId="0" xfId="11" applyFont="1" applyAlignment="1">
      <alignment horizontal="left" vertical="center"/>
    </xf>
    <xf numFmtId="0" fontId="77" fillId="0" borderId="0" xfId="11" applyFont="1"/>
    <xf numFmtId="0" fontId="89" fillId="0" borderId="0" xfId="11" applyFont="1" applyAlignment="1">
      <alignment horizontal="left" vertical="center"/>
    </xf>
    <xf numFmtId="0" fontId="16" fillId="0" borderId="0" xfId="11" applyFont="1"/>
    <xf numFmtId="0" fontId="23" fillId="0" borderId="6" xfId="11" applyFont="1" applyBorder="1" applyAlignment="1">
      <alignment vertical="center"/>
    </xf>
    <xf numFmtId="0" fontId="23" fillId="0" borderId="7" xfId="11" applyFont="1" applyBorder="1" applyAlignment="1">
      <alignment horizontal="right" vertical="center"/>
    </xf>
    <xf numFmtId="0" fontId="23" fillId="0" borderId="7" xfId="11" applyFont="1" applyBorder="1" applyAlignment="1">
      <alignment horizontal="right" vertical="center" wrapText="1"/>
    </xf>
    <xf numFmtId="0" fontId="88" fillId="12" borderId="63" xfId="11" applyFont="1" applyFill="1" applyBorder="1"/>
    <xf numFmtId="0" fontId="24" fillId="0" borderId="8" xfId="11" applyFont="1" applyBorder="1" applyAlignment="1">
      <alignment horizontal="left" vertical="center"/>
    </xf>
    <xf numFmtId="0" fontId="88" fillId="12" borderId="8" xfId="11" applyFont="1" applyFill="1" applyBorder="1"/>
    <xf numFmtId="0" fontId="31" fillId="0" borderId="0" xfId="11" applyFont="1" applyAlignment="1">
      <alignment horizontal="left" vertical="center"/>
    </xf>
    <xf numFmtId="0" fontId="88" fillId="0" borderId="0" xfId="12"/>
    <xf numFmtId="0" fontId="87" fillId="0" borderId="0" xfId="12" applyFont="1"/>
    <xf numFmtId="0" fontId="88" fillId="0" borderId="0" xfId="12" applyFill="1" applyBorder="1"/>
    <xf numFmtId="3" fontId="3" fillId="0" borderId="0" xfId="12" applyNumberFormat="1" applyFont="1" applyFill="1" applyBorder="1" applyAlignment="1"/>
    <xf numFmtId="0" fontId="45" fillId="0" borderId="0" xfId="12" applyFont="1" applyAlignment="1">
      <alignment horizontal="left" vertical="center"/>
    </xf>
    <xf numFmtId="0" fontId="23" fillId="0" borderId="7" xfId="12" applyFont="1" applyBorder="1" applyAlignment="1">
      <alignment horizontal="right" vertical="center"/>
    </xf>
    <xf numFmtId="0" fontId="23" fillId="0" borderId="6" xfId="12" applyFont="1" applyBorder="1" applyAlignment="1">
      <alignment horizontal="right" vertical="center"/>
    </xf>
    <xf numFmtId="0" fontId="48" fillId="0" borderId="0" xfId="12" applyFont="1"/>
    <xf numFmtId="3" fontId="48" fillId="0" borderId="21" xfId="12" applyNumberFormat="1" applyFont="1" applyBorder="1" applyAlignment="1">
      <alignment vertical="center"/>
    </xf>
    <xf numFmtId="3" fontId="48" fillId="0" borderId="0" xfId="12" applyNumberFormat="1" applyFont="1" applyBorder="1" applyAlignment="1">
      <alignment vertical="center"/>
    </xf>
    <xf numFmtId="3" fontId="48" fillId="0" borderId="0" xfId="12" quotePrefix="1" applyNumberFormat="1" applyFont="1" applyBorder="1" applyAlignment="1">
      <alignment horizontal="right" vertical="center"/>
    </xf>
    <xf numFmtId="3" fontId="48" fillId="0" borderId="8" xfId="12" applyNumberFormat="1" applyFont="1" applyBorder="1" applyAlignment="1">
      <alignment vertical="center"/>
    </xf>
    <xf numFmtId="165" fontId="48" fillId="0" borderId="0" xfId="12" applyNumberFormat="1" applyFont="1" applyBorder="1" applyAlignment="1">
      <alignment horizontal="right" vertical="center"/>
    </xf>
    <xf numFmtId="0" fontId="24" fillId="0" borderId="0" xfId="12" applyFont="1"/>
    <xf numFmtId="3" fontId="24" fillId="0" borderId="21" xfId="12" applyNumberFormat="1" applyFont="1" applyBorder="1" applyAlignment="1">
      <alignment vertical="center"/>
    </xf>
    <xf numFmtId="3" fontId="24" fillId="0" borderId="0" xfId="12" applyNumberFormat="1" applyFont="1" applyBorder="1" applyAlignment="1">
      <alignment vertical="center"/>
    </xf>
    <xf numFmtId="3" fontId="24" fillId="0" borderId="8" xfId="12" applyNumberFormat="1" applyFont="1" applyBorder="1" applyAlignment="1">
      <alignment vertical="center"/>
    </xf>
    <xf numFmtId="165" fontId="24" fillId="0" borderId="0" xfId="12" applyNumberFormat="1" applyFont="1" applyBorder="1" applyAlignment="1">
      <alignment vertical="center"/>
    </xf>
    <xf numFmtId="3" fontId="60" fillId="0" borderId="0" xfId="12" quotePrefix="1" applyNumberFormat="1" applyFont="1" applyBorder="1" applyAlignment="1">
      <alignment horizontal="right" vertical="center"/>
    </xf>
    <xf numFmtId="165" fontId="48" fillId="0" borderId="0" xfId="12" applyNumberFormat="1" applyFont="1" applyBorder="1" applyAlignment="1">
      <alignment vertical="center"/>
    </xf>
    <xf numFmtId="0" fontId="88" fillId="0" borderId="0" xfId="12" applyAlignment="1"/>
    <xf numFmtId="0" fontId="88" fillId="0" borderId="0" xfId="12" applyBorder="1" applyAlignment="1"/>
    <xf numFmtId="0" fontId="3" fillId="13" borderId="71" xfId="12" applyNumberFormat="1" applyFont="1" applyFill="1" applyBorder="1" applyAlignment="1"/>
    <xf numFmtId="0" fontId="3" fillId="14" borderId="72" xfId="12" applyNumberFormat="1" applyFont="1" applyFill="1" applyBorder="1" applyAlignment="1"/>
    <xf numFmtId="0" fontId="3" fillId="14" borderId="62" xfId="12" applyNumberFormat="1" applyFont="1" applyFill="1" applyBorder="1" applyAlignment="1"/>
    <xf numFmtId="0" fontId="3" fillId="14" borderId="71" xfId="12" applyNumberFormat="1" applyFont="1" applyFill="1" applyBorder="1" applyAlignment="1"/>
    <xf numFmtId="0" fontId="3" fillId="14" borderId="73" xfId="12" applyNumberFormat="1" applyFont="1" applyFill="1" applyBorder="1" applyAlignment="1">
      <alignment horizontal="right"/>
    </xf>
    <xf numFmtId="0" fontId="3" fillId="14" borderId="43" xfId="12" applyNumberFormat="1" applyFont="1" applyFill="1" applyBorder="1" applyAlignment="1">
      <alignment horizontal="right"/>
    </xf>
    <xf numFmtId="0" fontId="3" fillId="14" borderId="43" xfId="12" applyNumberFormat="1" applyFont="1" applyFill="1" applyBorder="1" applyAlignment="1">
      <alignment horizontal="right" wrapText="1"/>
    </xf>
    <xf numFmtId="0" fontId="3" fillId="14" borderId="74" xfId="12" applyNumberFormat="1" applyFont="1" applyFill="1" applyBorder="1" applyAlignment="1">
      <alignment horizontal="right"/>
    </xf>
    <xf numFmtId="0" fontId="3" fillId="14" borderId="73" xfId="12" applyNumberFormat="1" applyFont="1" applyFill="1" applyBorder="1" applyAlignment="1"/>
    <xf numFmtId="0" fontId="3" fillId="14" borderId="43" xfId="12" applyNumberFormat="1" applyFont="1" applyFill="1" applyBorder="1" applyAlignment="1"/>
    <xf numFmtId="0" fontId="3" fillId="14" borderId="75" xfId="12" applyNumberFormat="1" applyFont="1" applyFill="1" applyBorder="1" applyAlignment="1"/>
    <xf numFmtId="0" fontId="48" fillId="0" borderId="8" xfId="13" applyNumberFormat="1" applyFont="1" applyFill="1" applyBorder="1" applyAlignment="1">
      <alignment vertical="center"/>
    </xf>
    <xf numFmtId="3" fontId="4" fillId="0" borderId="72" xfId="12" applyNumberFormat="1" applyFont="1" applyFill="1" applyBorder="1" applyAlignment="1"/>
    <xf numFmtId="3" fontId="4" fillId="0" borderId="62" xfId="12" applyNumberFormat="1" applyFont="1" applyFill="1" applyBorder="1" applyAlignment="1"/>
    <xf numFmtId="3" fontId="4" fillId="0" borderId="71" xfId="12" applyNumberFormat="1" applyFont="1" applyFill="1" applyBorder="1" applyAlignment="1"/>
    <xf numFmtId="3" fontId="4" fillId="0" borderId="73" xfId="13" applyNumberFormat="1" applyFont="1" applyFill="1" applyBorder="1" applyAlignment="1"/>
    <xf numFmtId="3" fontId="4" fillId="0" borderId="43" xfId="13" applyNumberFormat="1" applyFont="1" applyFill="1" applyBorder="1" applyAlignment="1"/>
    <xf numFmtId="3" fontId="4" fillId="0" borderId="74" xfId="13" applyNumberFormat="1" applyFont="1" applyFill="1" applyBorder="1" applyAlignment="1"/>
    <xf numFmtId="166" fontId="4" fillId="0" borderId="73" xfId="12" applyNumberFormat="1" applyFont="1" applyFill="1" applyBorder="1" applyAlignment="1"/>
    <xf numFmtId="166" fontId="4" fillId="0" borderId="43" xfId="12" applyNumberFormat="1" applyFont="1" applyFill="1" applyBorder="1" applyAlignment="1"/>
    <xf numFmtId="166" fontId="4" fillId="13" borderId="43" xfId="12" applyNumberFormat="1" applyFont="1" applyFill="1" applyBorder="1" applyAlignment="1"/>
    <xf numFmtId="166" fontId="4" fillId="13" borderId="75" xfId="12" applyNumberFormat="1" applyFont="1" applyFill="1" applyBorder="1" applyAlignment="1"/>
    <xf numFmtId="0" fontId="24" fillId="0" borderId="8" xfId="13" applyNumberFormat="1" applyFont="1" applyFill="1" applyBorder="1" applyAlignment="1">
      <alignment vertical="center"/>
    </xf>
    <xf numFmtId="3" fontId="3" fillId="0" borderId="72" xfId="12" applyNumberFormat="1" applyFont="1" applyFill="1" applyBorder="1" applyAlignment="1"/>
    <xf numFmtId="3" fontId="3" fillId="0" borderId="62" xfId="12" applyNumberFormat="1" applyFont="1" applyFill="1" applyBorder="1" applyAlignment="1"/>
    <xf numFmtId="3" fontId="3" fillId="0" borderId="71" xfId="12" applyNumberFormat="1" applyFont="1" applyFill="1" applyBorder="1" applyAlignment="1"/>
    <xf numFmtId="3" fontId="3" fillId="0" borderId="73" xfId="13" applyNumberFormat="1" applyFont="1" applyFill="1" applyBorder="1" applyAlignment="1"/>
    <xf numFmtId="3" fontId="3" fillId="0" borderId="43" xfId="13" applyNumberFormat="1" applyFont="1" applyFill="1" applyBorder="1" applyAlignment="1"/>
    <xf numFmtId="3" fontId="3" fillId="0" borderId="43" xfId="12" applyNumberFormat="1" applyFont="1" applyFill="1" applyBorder="1" applyAlignment="1"/>
    <xf numFmtId="3" fontId="3" fillId="0" borderId="74" xfId="13" applyNumberFormat="1" applyFont="1" applyFill="1" applyBorder="1" applyAlignment="1"/>
    <xf numFmtId="166" fontId="3" fillId="0" borderId="73" xfId="12" applyNumberFormat="1" applyFont="1" applyFill="1" applyBorder="1" applyAlignment="1"/>
    <xf numFmtId="166" fontId="3" fillId="0" borderId="43" xfId="12" applyNumberFormat="1" applyFont="1" applyFill="1" applyBorder="1" applyAlignment="1"/>
    <xf numFmtId="166" fontId="3" fillId="13" borderId="43" xfId="12" applyNumberFormat="1" applyFont="1" applyFill="1" applyBorder="1" applyAlignment="1"/>
    <xf numFmtId="166" fontId="3" fillId="13" borderId="75" xfId="12" applyNumberFormat="1" applyFont="1" applyFill="1" applyBorder="1" applyAlignment="1"/>
    <xf numFmtId="3" fontId="3" fillId="0" borderId="76" xfId="12" applyNumberFormat="1" applyFont="1" applyFill="1" applyBorder="1" applyAlignment="1"/>
    <xf numFmtId="3" fontId="3" fillId="0" borderId="77" xfId="12" applyNumberFormat="1" applyFont="1" applyFill="1" applyBorder="1" applyAlignment="1"/>
    <xf numFmtId="3" fontId="3" fillId="0" borderId="78" xfId="12" applyNumberFormat="1" applyFont="1" applyFill="1" applyBorder="1" applyAlignment="1"/>
    <xf numFmtId="3" fontId="3" fillId="0" borderId="79" xfId="13" applyNumberFormat="1" applyFont="1" applyFill="1" applyBorder="1" applyAlignment="1"/>
    <xf numFmtId="3" fontId="3" fillId="0" borderId="80" xfId="13" applyNumberFormat="1" applyFont="1" applyFill="1" applyBorder="1" applyAlignment="1"/>
    <xf numFmtId="3" fontId="3" fillId="0" borderId="80" xfId="12" applyNumberFormat="1" applyFont="1" applyFill="1" applyBorder="1" applyAlignment="1"/>
    <xf numFmtId="3" fontId="3" fillId="0" borderId="81" xfId="13" applyNumberFormat="1" applyFont="1" applyFill="1" applyBorder="1" applyAlignment="1"/>
    <xf numFmtId="166" fontId="3" fillId="0" borderId="79" xfId="12" applyNumberFormat="1" applyFont="1" applyFill="1" applyBorder="1" applyAlignment="1"/>
    <xf numFmtId="166" fontId="3" fillId="0" borderId="80" xfId="12" applyNumberFormat="1" applyFont="1" applyFill="1" applyBorder="1" applyAlignment="1"/>
    <xf numFmtId="166" fontId="3" fillId="13" borderId="80" xfId="12" applyNumberFormat="1" applyFont="1" applyFill="1" applyBorder="1" applyAlignment="1"/>
    <xf numFmtId="166" fontId="3" fillId="13" borderId="82" xfId="12" applyNumberFormat="1" applyFont="1" applyFill="1" applyBorder="1" applyAlignment="1"/>
    <xf numFmtId="0" fontId="88" fillId="0" borderId="0" xfId="12" applyFont="1"/>
    <xf numFmtId="166" fontId="4" fillId="0" borderId="0" xfId="12" applyNumberFormat="1" applyFont="1" applyFill="1" applyBorder="1" applyAlignment="1"/>
    <xf numFmtId="0" fontId="16" fillId="0" borderId="0" xfId="12" applyFont="1"/>
    <xf numFmtId="0" fontId="48" fillId="0" borderId="8" xfId="13" applyNumberFormat="1" applyFont="1" applyFill="1" applyBorder="1" applyAlignment="1">
      <alignment horizontal="left" vertical="center"/>
    </xf>
    <xf numFmtId="0" fontId="30" fillId="0" borderId="0" xfId="12" applyFont="1"/>
    <xf numFmtId="0" fontId="24" fillId="0" borderId="0" xfId="13" applyNumberFormat="1" applyFont="1" applyFill="1" applyBorder="1" applyAlignment="1">
      <alignment vertical="center"/>
    </xf>
    <xf numFmtId="0" fontId="90" fillId="0" borderId="0" xfId="12" applyFont="1" applyFill="1"/>
    <xf numFmtId="0" fontId="91" fillId="0" borderId="0" xfId="12" applyFont="1" applyFill="1"/>
    <xf numFmtId="0" fontId="92" fillId="0" borderId="0" xfId="13" applyFont="1"/>
    <xf numFmtId="165" fontId="88" fillId="0" borderId="0" xfId="12" applyNumberFormat="1" applyFont="1"/>
    <xf numFmtId="165" fontId="93" fillId="0" borderId="0" xfId="12" applyNumberFormat="1" applyFont="1"/>
    <xf numFmtId="165" fontId="87" fillId="0" borderId="0" xfId="12" applyNumberFormat="1" applyFont="1"/>
    <xf numFmtId="0" fontId="31" fillId="0" borderId="0" xfId="12" applyFont="1" applyAlignment="1">
      <alignment horizontal="left" vertical="center"/>
    </xf>
    <xf numFmtId="165" fontId="88" fillId="0" borderId="0" xfId="12" applyNumberFormat="1"/>
    <xf numFmtId="0" fontId="94" fillId="0" borderId="0" xfId="10" applyFont="1" applyAlignment="1">
      <alignment horizontal="left" vertical="center"/>
    </xf>
    <xf numFmtId="0" fontId="88" fillId="0" borderId="0" xfId="13"/>
    <xf numFmtId="0" fontId="88" fillId="0" borderId="0" xfId="13" applyFont="1"/>
    <xf numFmtId="0" fontId="16" fillId="0" borderId="0" xfId="13" applyFont="1"/>
    <xf numFmtId="0" fontId="23" fillId="0" borderId="81" xfId="13" applyFont="1" applyBorder="1" applyAlignment="1">
      <alignment horizontal="right" vertical="center"/>
    </xf>
    <xf numFmtId="0" fontId="23" fillId="0" borderId="19" xfId="13" applyFont="1" applyBorder="1" applyAlignment="1">
      <alignment horizontal="right" vertical="center"/>
    </xf>
    <xf numFmtId="0" fontId="23" fillId="0" borderId="18" xfId="13" applyFont="1" applyBorder="1" applyAlignment="1">
      <alignment horizontal="right" vertical="center"/>
    </xf>
    <xf numFmtId="0" fontId="23" fillId="0" borderId="7" xfId="13" applyFont="1" applyBorder="1" applyAlignment="1">
      <alignment horizontal="right" vertical="center"/>
    </xf>
    <xf numFmtId="0" fontId="23" fillId="0" borderId="8" xfId="13" applyFont="1" applyBorder="1" applyAlignment="1">
      <alignment horizontal="left" vertical="center"/>
    </xf>
    <xf numFmtId="3" fontId="23" fillId="0" borderId="21" xfId="13" applyNumberFormat="1" applyFont="1" applyBorder="1" applyAlignment="1">
      <alignment horizontal="right" vertical="center"/>
    </xf>
    <xf numFmtId="3" fontId="23" fillId="0" borderId="0" xfId="13" applyNumberFormat="1" applyFont="1" applyBorder="1" applyAlignment="1">
      <alignment horizontal="right" vertical="center"/>
    </xf>
    <xf numFmtId="3" fontId="23" fillId="0" borderId="8" xfId="13" applyNumberFormat="1" applyFont="1" applyBorder="1" applyAlignment="1">
      <alignment horizontal="right" vertical="center"/>
    </xf>
    <xf numFmtId="165" fontId="23" fillId="0" borderId="0" xfId="13" applyNumberFormat="1" applyFont="1" applyBorder="1" applyAlignment="1">
      <alignment horizontal="right" vertical="center"/>
    </xf>
    <xf numFmtId="0" fontId="24" fillId="0" borderId="8" xfId="13" applyFont="1" applyBorder="1" applyAlignment="1">
      <alignment vertical="center"/>
    </xf>
    <xf numFmtId="3" fontId="24" fillId="0" borderId="21" xfId="13" applyNumberFormat="1" applyFont="1" applyBorder="1" applyAlignment="1">
      <alignment horizontal="right" vertical="center"/>
    </xf>
    <xf numFmtId="3" fontId="24" fillId="0" borderId="0" xfId="13" applyNumberFormat="1" applyFont="1" applyBorder="1" applyAlignment="1">
      <alignment horizontal="right" vertical="center"/>
    </xf>
    <xf numFmtId="3" fontId="24" fillId="0" borderId="8" xfId="13" applyNumberFormat="1" applyFont="1" applyBorder="1" applyAlignment="1">
      <alignment horizontal="right" vertical="center"/>
    </xf>
    <xf numFmtId="165" fontId="24" fillId="0" borderId="0" xfId="13" applyNumberFormat="1" applyFont="1" applyBorder="1" applyAlignment="1">
      <alignment horizontal="right" vertical="center"/>
    </xf>
    <xf numFmtId="3" fontId="24" fillId="0" borderId="21" xfId="13" quotePrefix="1" applyNumberFormat="1" applyFont="1" applyBorder="1" applyAlignment="1">
      <alignment horizontal="right" vertical="center"/>
    </xf>
    <xf numFmtId="3" fontId="24" fillId="0" borderId="0" xfId="13" quotePrefix="1" applyNumberFormat="1" applyFont="1" applyBorder="1" applyAlignment="1">
      <alignment horizontal="right" vertical="center"/>
    </xf>
    <xf numFmtId="0" fontId="48" fillId="0" borderId="8" xfId="13" applyFont="1" applyBorder="1" applyAlignment="1">
      <alignment vertical="center"/>
    </xf>
    <xf numFmtId="3" fontId="48" fillId="0" borderId="21" xfId="13" applyNumberFormat="1" applyFont="1" applyBorder="1" applyAlignment="1">
      <alignment horizontal="right" vertical="center"/>
    </xf>
    <xf numFmtId="3" fontId="48" fillId="0" borderId="0" xfId="13" applyNumberFormat="1" applyFont="1" applyBorder="1" applyAlignment="1">
      <alignment horizontal="right" vertical="center"/>
    </xf>
    <xf numFmtId="3" fontId="48" fillId="0" borderId="8" xfId="13" applyNumberFormat="1" applyFont="1" applyBorder="1" applyAlignment="1">
      <alignment horizontal="right" vertical="center"/>
    </xf>
    <xf numFmtId="165" fontId="48" fillId="0" borderId="0" xfId="13" applyNumberFormat="1" applyFont="1" applyBorder="1" applyAlignment="1">
      <alignment horizontal="right" vertical="center"/>
    </xf>
    <xf numFmtId="3" fontId="60" fillId="0" borderId="0" xfId="13" quotePrefix="1" applyNumberFormat="1" applyFont="1" applyBorder="1" applyAlignment="1">
      <alignment horizontal="right" vertical="center"/>
    </xf>
    <xf numFmtId="3" fontId="24" fillId="0" borderId="8" xfId="13" quotePrefix="1" applyNumberFormat="1" applyFont="1" applyBorder="1" applyAlignment="1">
      <alignment horizontal="right" vertical="center"/>
    </xf>
    <xf numFmtId="3" fontId="88" fillId="0" borderId="0" xfId="13" applyNumberFormat="1"/>
    <xf numFmtId="0" fontId="89" fillId="0" borderId="0" xfId="13" applyFont="1" applyAlignment="1">
      <alignment horizontal="left" vertical="center"/>
    </xf>
    <xf numFmtId="0" fontId="24" fillId="0" borderId="0" xfId="13" applyFont="1" applyFill="1" applyBorder="1" applyAlignment="1">
      <alignment vertical="center"/>
    </xf>
    <xf numFmtId="0" fontId="3" fillId="0" borderId="0" xfId="13" applyNumberFormat="1" applyFont="1" applyFill="1" applyBorder="1" applyAlignment="1"/>
    <xf numFmtId="0" fontId="30" fillId="0" borderId="0" xfId="13" applyFont="1"/>
    <xf numFmtId="0" fontId="96" fillId="0" borderId="8" xfId="13" applyNumberFormat="1" applyFont="1" applyFill="1" applyBorder="1" applyAlignment="1">
      <alignment vertical="center"/>
    </xf>
    <xf numFmtId="0" fontId="3" fillId="14" borderId="62" xfId="13" applyNumberFormat="1" applyFont="1" applyFill="1" applyBorder="1" applyAlignment="1"/>
    <xf numFmtId="3" fontId="3" fillId="0" borderId="62" xfId="13" applyNumberFormat="1" applyFont="1" applyFill="1" applyBorder="1" applyAlignment="1"/>
    <xf numFmtId="0" fontId="3" fillId="0" borderId="62" xfId="13" applyNumberFormat="1" applyFont="1" applyFill="1" applyBorder="1" applyAlignment="1"/>
    <xf numFmtId="0" fontId="88" fillId="0" borderId="0" xfId="13" applyFill="1"/>
    <xf numFmtId="165" fontId="88" fillId="0" borderId="0" xfId="13" applyNumberFormat="1"/>
    <xf numFmtId="0" fontId="91" fillId="0" borderId="0" xfId="13" applyFont="1" applyFill="1"/>
    <xf numFmtId="3" fontId="4" fillId="0" borderId="62" xfId="13" applyNumberFormat="1" applyFont="1" applyFill="1" applyBorder="1" applyAlignment="1"/>
    <xf numFmtId="0" fontId="97" fillId="0" borderId="0" xfId="13" applyFont="1" applyAlignment="1">
      <alignment horizontal="left" vertical="center"/>
    </xf>
    <xf numFmtId="0" fontId="31" fillId="0" borderId="0" xfId="13" applyFont="1" applyAlignment="1">
      <alignment horizontal="left" vertical="center"/>
    </xf>
    <xf numFmtId="3" fontId="3" fillId="0" borderId="0" xfId="13" applyNumberFormat="1" applyFont="1" applyFill="1" applyBorder="1" applyAlignment="1"/>
    <xf numFmtId="0" fontId="88" fillId="0" borderId="0" xfId="13" applyBorder="1"/>
    <xf numFmtId="3" fontId="98" fillId="0" borderId="0" xfId="13" applyNumberFormat="1" applyFont="1" applyAlignment="1">
      <alignment horizontal="left"/>
    </xf>
    <xf numFmtId="0" fontId="10" fillId="4" borderId="24" xfId="3" applyFont="1" applyFill="1" applyBorder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87" fillId="0" borderId="0" xfId="0" applyFont="1"/>
    <xf numFmtId="0" fontId="100" fillId="0" borderId="0" xfId="0" applyFont="1"/>
    <xf numFmtId="0" fontId="101" fillId="0" borderId="56" xfId="1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9" fillId="0" borderId="0" xfId="14" quotePrefix="1"/>
    <xf numFmtId="0" fontId="99" fillId="0" borderId="0" xfId="14"/>
    <xf numFmtId="0" fontId="0" fillId="0" borderId="0" xfId="0" applyFill="1"/>
    <xf numFmtId="0" fontId="24" fillId="0" borderId="0" xfId="3" applyFont="1" applyFill="1" applyBorder="1" applyAlignment="1">
      <alignment horizontal="left" vertical="center"/>
    </xf>
    <xf numFmtId="0" fontId="16" fillId="0" borderId="0" xfId="8" applyFont="1" applyFill="1" applyBorder="1" applyAlignment="1">
      <alignment vertical="top"/>
    </xf>
    <xf numFmtId="0" fontId="24" fillId="0" borderId="0" xfId="8" applyFont="1" applyFill="1" applyBorder="1"/>
    <xf numFmtId="0" fontId="42" fillId="8" borderId="0" xfId="8" applyFont="1" applyFill="1" applyBorder="1" applyAlignment="1">
      <alignment vertical="top"/>
    </xf>
    <xf numFmtId="0" fontId="42" fillId="0" borderId="0" xfId="8" applyFont="1" applyFill="1" applyBorder="1" applyAlignment="1">
      <alignment vertical="top"/>
    </xf>
    <xf numFmtId="3" fontId="23" fillId="0" borderId="0" xfId="8" applyNumberFormat="1" applyFont="1" applyFill="1" applyBorder="1" applyAlignment="1">
      <alignment horizontal="right" vertical="center"/>
    </xf>
    <xf numFmtId="3" fontId="14" fillId="0" borderId="0" xfId="8" applyNumberFormat="1" applyFont="1" applyFill="1" applyBorder="1" applyAlignment="1">
      <alignment horizontal="right"/>
    </xf>
    <xf numFmtId="3" fontId="24" fillId="0" borderId="0" xfId="8" applyNumberFormat="1" applyFont="1" applyFill="1" applyBorder="1" applyAlignment="1">
      <alignment horizontal="right" vertical="center"/>
    </xf>
    <xf numFmtId="0" fontId="57" fillId="0" borderId="0" xfId="8" applyFont="1"/>
    <xf numFmtId="3" fontId="14" fillId="0" borderId="0" xfId="8" quotePrefix="1" applyNumberFormat="1" applyFont="1" applyFill="1" applyBorder="1" applyAlignment="1">
      <alignment horizontal="right"/>
    </xf>
    <xf numFmtId="3" fontId="48" fillId="0" borderId="0" xfId="8" applyNumberFormat="1" applyFont="1" applyFill="1" applyBorder="1" applyAlignment="1">
      <alignment horizontal="right" vertical="center"/>
    </xf>
    <xf numFmtId="3" fontId="48" fillId="0" borderId="0" xfId="8" quotePrefix="1" applyNumberFormat="1" applyFont="1" applyFill="1" applyBorder="1" applyAlignment="1">
      <alignment horizontal="right" vertical="center"/>
    </xf>
    <xf numFmtId="3" fontId="19" fillId="0" borderId="0" xfId="8" applyNumberFormat="1" applyFont="1" applyFill="1" applyBorder="1" applyAlignment="1">
      <alignment horizontal="right"/>
    </xf>
    <xf numFmtId="0" fontId="60" fillId="8" borderId="0" xfId="8" applyFont="1" applyFill="1" applyBorder="1" applyAlignment="1">
      <alignment vertical="center" wrapText="1"/>
    </xf>
    <xf numFmtId="3" fontId="60" fillId="8" borderId="0" xfId="8" applyNumberFormat="1" applyFont="1" applyFill="1" applyBorder="1" applyAlignment="1">
      <alignment horizontal="right" vertical="center"/>
    </xf>
    <xf numFmtId="3" fontId="24" fillId="8" borderId="0" xfId="8" quotePrefix="1" applyNumberFormat="1" applyFont="1" applyFill="1" applyBorder="1" applyAlignment="1">
      <alignment horizontal="right" vertical="center"/>
    </xf>
    <xf numFmtId="3" fontId="19" fillId="0" borderId="0" xfId="8" quotePrefix="1" applyNumberFormat="1" applyFont="1" applyFill="1" applyBorder="1" applyAlignment="1">
      <alignment horizontal="right"/>
    </xf>
    <xf numFmtId="3" fontId="60" fillId="8" borderId="0" xfId="8" quotePrefix="1" applyNumberFormat="1" applyFont="1" applyFill="1" applyBorder="1" applyAlignment="1">
      <alignment horizontal="right" vertical="center"/>
    </xf>
    <xf numFmtId="0" fontId="45" fillId="0" borderId="0" xfId="8" applyFont="1" applyAlignment="1">
      <alignment horizontal="left" vertical="center"/>
    </xf>
    <xf numFmtId="0" fontId="82" fillId="0" borderId="0" xfId="8" applyFont="1" applyFill="1" applyBorder="1" applyAlignment="1">
      <alignment vertical="center"/>
    </xf>
    <xf numFmtId="0" fontId="82" fillId="0" borderId="0" xfId="8" applyFont="1" applyFill="1" applyBorder="1" applyAlignment="1">
      <alignment horizontal="right" vertical="center" wrapText="1"/>
    </xf>
    <xf numFmtId="0" fontId="79" fillId="0" borderId="74" xfId="8" applyFont="1" applyFill="1" applyBorder="1" applyAlignment="1">
      <alignment vertical="center" wrapText="1"/>
    </xf>
    <xf numFmtId="165" fontId="79" fillId="0" borderId="83" xfId="8" applyNumberFormat="1" applyFont="1" applyBorder="1"/>
    <xf numFmtId="165" fontId="79" fillId="0" borderId="84" xfId="8" applyNumberFormat="1" applyFont="1" applyBorder="1"/>
    <xf numFmtId="0" fontId="79" fillId="0" borderId="0" xfId="8" applyFont="1" applyFill="1" applyBorder="1" applyAlignment="1">
      <alignment vertical="center" wrapText="1"/>
    </xf>
    <xf numFmtId="165" fontId="79" fillId="0" borderId="0" xfId="8" applyNumberFormat="1" applyFont="1"/>
    <xf numFmtId="0" fontId="82" fillId="0" borderId="74" xfId="8" applyFont="1" applyFill="1" applyBorder="1" applyAlignment="1">
      <alignment vertical="center" wrapText="1"/>
    </xf>
    <xf numFmtId="165" fontId="82" fillId="0" borderId="83" xfId="8" applyNumberFormat="1" applyFont="1" applyBorder="1"/>
    <xf numFmtId="165" fontId="82" fillId="0" borderId="83" xfId="8" quotePrefix="1" applyNumberFormat="1" applyFont="1" applyBorder="1" applyAlignment="1">
      <alignment horizontal="right"/>
    </xf>
    <xf numFmtId="165" fontId="82" fillId="0" borderId="84" xfId="8" applyNumberFormat="1" applyFont="1" applyBorder="1"/>
    <xf numFmtId="0" fontId="82" fillId="0" borderId="0" xfId="8" applyFont="1" applyFill="1" applyBorder="1" applyAlignment="1">
      <alignment vertical="center" wrapText="1"/>
    </xf>
    <xf numFmtId="165" fontId="82" fillId="0" borderId="0" xfId="8" applyNumberFormat="1" applyFont="1"/>
    <xf numFmtId="165" fontId="82" fillId="0" borderId="0" xfId="8" quotePrefix="1" applyNumberFormat="1" applyFont="1" applyAlignment="1">
      <alignment horizontal="right"/>
    </xf>
    <xf numFmtId="165" fontId="102" fillId="0" borderId="0" xfId="8" applyNumberFormat="1" applyFont="1"/>
    <xf numFmtId="165" fontId="79" fillId="0" borderId="0" xfId="8" quotePrefix="1" applyNumberFormat="1" applyFont="1" applyAlignment="1">
      <alignment horizontal="right"/>
    </xf>
    <xf numFmtId="0" fontId="24" fillId="0" borderId="0" xfId="8" applyFont="1"/>
    <xf numFmtId="0" fontId="23" fillId="0" borderId="0" xfId="8" applyFont="1" applyFill="1" applyBorder="1"/>
    <xf numFmtId="0" fontId="23" fillId="0" borderId="0" xfId="8" applyFont="1" applyFill="1" applyBorder="1" applyAlignment="1">
      <alignment horizontal="right" vertical="top" wrapText="1"/>
    </xf>
    <xf numFmtId="3" fontId="24" fillId="0" borderId="0" xfId="8" applyNumberFormat="1" applyFont="1" applyFill="1" applyBorder="1" applyAlignment="1">
      <alignment horizontal="right"/>
    </xf>
    <xf numFmtId="3" fontId="24" fillId="0" borderId="0" xfId="8" applyNumberFormat="1" applyFont="1" applyFill="1" applyBorder="1"/>
    <xf numFmtId="0" fontId="73" fillId="0" borderId="4" xfId="8" applyFont="1" applyBorder="1" applyAlignment="1">
      <alignment horizontal="left"/>
    </xf>
    <xf numFmtId="0" fontId="51" fillId="0" borderId="0" xfId="8" applyAlignment="1"/>
    <xf numFmtId="0" fontId="23" fillId="0" borderId="7" xfId="8" applyFont="1" applyFill="1" applyBorder="1" applyAlignment="1">
      <alignment horizontal="left" vertical="center" wrapText="1"/>
    </xf>
    <xf numFmtId="0" fontId="23" fillId="15" borderId="0" xfId="8" applyFont="1" applyFill="1" applyBorder="1" applyAlignment="1">
      <alignment vertical="center" wrapText="1"/>
    </xf>
    <xf numFmtId="3" fontId="19" fillId="15" borderId="0" xfId="8" applyNumberFormat="1" applyFont="1" applyFill="1" applyBorder="1" applyAlignment="1">
      <alignment horizontal="right"/>
    </xf>
    <xf numFmtId="2" fontId="82" fillId="0" borderId="0" xfId="8" applyNumberFormat="1" applyFont="1"/>
    <xf numFmtId="2" fontId="82" fillId="0" borderId="0" xfId="8" quotePrefix="1" applyNumberFormat="1" applyFont="1" applyAlignment="1">
      <alignment horizontal="right"/>
    </xf>
    <xf numFmtId="0" fontId="24" fillId="0" borderId="0" xfId="8" applyFont="1" applyFill="1" applyBorder="1" applyAlignment="1">
      <alignment vertical="top" wrapText="1"/>
    </xf>
    <xf numFmtId="0" fontId="6" fillId="2" borderId="0" xfId="8" applyFont="1" applyFill="1" applyBorder="1" applyAlignment="1">
      <alignment vertical="top" wrapText="1"/>
    </xf>
    <xf numFmtId="0" fontId="7" fillId="2" borderId="0" xfId="8" applyFont="1" applyFill="1" applyBorder="1" applyAlignment="1">
      <alignment vertical="top" wrapText="1"/>
    </xf>
    <xf numFmtId="0" fontId="9" fillId="5" borderId="0" xfId="8" applyFont="1" applyFill="1" applyBorder="1" applyAlignment="1">
      <alignment horizontal="center"/>
    </xf>
    <xf numFmtId="0" fontId="14" fillId="0" borderId="0" xfId="8" applyNumberFormat="1" applyFont="1" applyBorder="1" applyAlignment="1">
      <alignment horizontal="right"/>
    </xf>
    <xf numFmtId="0" fontId="14" fillId="6" borderId="0" xfId="8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 vertical="top" wrapText="1"/>
    </xf>
    <xf numFmtId="3" fontId="14" fillId="6" borderId="51" xfId="3" applyNumberFormat="1" applyFont="1" applyFill="1" applyBorder="1" applyAlignment="1">
      <alignment horizontal="right"/>
    </xf>
    <xf numFmtId="3" fontId="14" fillId="0" borderId="24" xfId="3" applyNumberFormat="1" applyFont="1" applyBorder="1" applyAlignment="1">
      <alignment horizontal="right"/>
    </xf>
    <xf numFmtId="0" fontId="20" fillId="0" borderId="0" xfId="0" applyFont="1"/>
    <xf numFmtId="0" fontId="23" fillId="0" borderId="0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165" fontId="32" fillId="0" borderId="0" xfId="0" applyNumberFormat="1" applyFont="1"/>
    <xf numFmtId="0" fontId="23" fillId="0" borderId="15" xfId="3" applyFont="1" applyFill="1" applyBorder="1" applyAlignment="1">
      <alignment vertical="center" wrapText="1"/>
    </xf>
    <xf numFmtId="3" fontId="23" fillId="0" borderId="15" xfId="3" applyNumberFormat="1" applyFont="1" applyFill="1" applyBorder="1" applyAlignment="1">
      <alignment horizontal="right" vertical="center"/>
    </xf>
    <xf numFmtId="3" fontId="23" fillId="0" borderId="17" xfId="3" applyNumberFormat="1" applyFont="1" applyFill="1" applyBorder="1" applyAlignment="1">
      <alignment horizontal="right" vertical="center"/>
    </xf>
    <xf numFmtId="3" fontId="23" fillId="0" borderId="16" xfId="3" applyNumberFormat="1" applyFont="1" applyFill="1" applyBorder="1" applyAlignment="1">
      <alignment horizontal="right" vertical="center"/>
    </xf>
    <xf numFmtId="0" fontId="23" fillId="0" borderId="16" xfId="3" applyFont="1" applyFill="1" applyBorder="1" applyAlignment="1">
      <alignment vertical="center" wrapText="1"/>
    </xf>
    <xf numFmtId="165" fontId="22" fillId="0" borderId="15" xfId="0" applyNumberFormat="1" applyFont="1" applyBorder="1"/>
    <xf numFmtId="0" fontId="24" fillId="0" borderId="85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165" fontId="22" fillId="0" borderId="0" xfId="0" applyNumberFormat="1" applyFont="1"/>
    <xf numFmtId="0" fontId="103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4" borderId="4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/>
    </xf>
    <xf numFmtId="3" fontId="19" fillId="0" borderId="86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19" fillId="0" borderId="87" xfId="0" applyNumberFormat="1" applyFont="1" applyBorder="1" applyAlignment="1">
      <alignment horizontal="right"/>
    </xf>
    <xf numFmtId="3" fontId="19" fillId="6" borderId="88" xfId="0" applyNumberFormat="1" applyFont="1" applyFill="1" applyBorder="1" applyAlignment="1">
      <alignment horizontal="right"/>
    </xf>
    <xf numFmtId="3" fontId="19" fillId="6" borderId="2" xfId="0" applyNumberFormat="1" applyFont="1" applyFill="1" applyBorder="1" applyAlignment="1">
      <alignment horizontal="right"/>
    </xf>
    <xf numFmtId="3" fontId="19" fillId="6" borderId="4" xfId="0" applyNumberFormat="1" applyFont="1" applyFill="1" applyBorder="1" applyAlignment="1">
      <alignment horizontal="right"/>
    </xf>
    <xf numFmtId="3" fontId="19" fillId="6" borderId="1" xfId="0" applyNumberFormat="1" applyFont="1" applyFill="1" applyBorder="1" applyAlignment="1">
      <alignment horizontal="right"/>
    </xf>
    <xf numFmtId="3" fontId="19" fillId="6" borderId="22" xfId="0" applyNumberFormat="1" applyFont="1" applyFill="1" applyBorder="1" applyAlignment="1">
      <alignment horizontal="right"/>
    </xf>
    <xf numFmtId="0" fontId="10" fillId="4" borderId="4" xfId="0" applyFont="1" applyFill="1" applyBorder="1" applyAlignment="1">
      <alignment vertical="top" wrapText="1"/>
    </xf>
    <xf numFmtId="3" fontId="14" fillId="0" borderId="88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4" fillId="6" borderId="88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4" fillId="6" borderId="4" xfId="0" applyNumberFormat="1" applyFont="1" applyFill="1" applyBorder="1" applyAlignment="1">
      <alignment horizontal="right"/>
    </xf>
    <xf numFmtId="3" fontId="14" fillId="6" borderId="1" xfId="0" applyNumberFormat="1" applyFont="1" applyFill="1" applyBorder="1" applyAlignment="1">
      <alignment horizontal="right"/>
    </xf>
    <xf numFmtId="3" fontId="14" fillId="6" borderId="22" xfId="0" applyNumberFormat="1" applyFont="1" applyFill="1" applyBorder="1" applyAlignment="1">
      <alignment horizontal="right"/>
    </xf>
    <xf numFmtId="3" fontId="14" fillId="6" borderId="89" xfId="0" applyNumberFormat="1" applyFont="1" applyFill="1" applyBorder="1" applyAlignment="1">
      <alignment horizontal="right"/>
    </xf>
    <xf numFmtId="3" fontId="14" fillId="6" borderId="38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20" fillId="0" borderId="0" xfId="0" applyFont="1" applyBorder="1"/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104" fillId="0" borderId="0" xfId="0" applyFont="1" applyBorder="1"/>
    <xf numFmtId="3" fontId="0" fillId="0" borderId="0" xfId="0" applyNumberFormat="1" applyBorder="1"/>
    <xf numFmtId="0" fontId="14" fillId="0" borderId="4" xfId="0" applyNumberFormat="1" applyFont="1" applyBorder="1" applyAlignment="1">
      <alignment horizontal="right"/>
    </xf>
    <xf numFmtId="0" fontId="14" fillId="6" borderId="4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right"/>
    </xf>
    <xf numFmtId="0" fontId="14" fillId="0" borderId="86" xfId="0" applyNumberFormat="1" applyFont="1" applyBorder="1" applyAlignment="1">
      <alignment horizontal="right"/>
    </xf>
    <xf numFmtId="0" fontId="14" fillId="0" borderId="2" xfId="0" applyNumberFormat="1" applyFont="1" applyBorder="1" applyAlignment="1">
      <alignment horizontal="right"/>
    </xf>
    <xf numFmtId="0" fontId="14" fillId="0" borderId="87" xfId="3" applyNumberFormat="1" applyFont="1" applyBorder="1" applyAlignment="1">
      <alignment horizontal="right"/>
    </xf>
    <xf numFmtId="0" fontId="14" fillId="6" borderId="1" xfId="0" applyNumberFormat="1" applyFont="1" applyFill="1" applyBorder="1" applyAlignment="1">
      <alignment horizontal="right"/>
    </xf>
    <xf numFmtId="0" fontId="14" fillId="6" borderId="88" xfId="0" applyNumberFormat="1" applyFont="1" applyFill="1" applyBorder="1" applyAlignment="1">
      <alignment horizontal="right"/>
    </xf>
    <xf numFmtId="0" fontId="14" fillId="6" borderId="2" xfId="0" applyNumberFormat="1" applyFont="1" applyFill="1" applyBorder="1" applyAlignment="1">
      <alignment horizontal="right"/>
    </xf>
    <xf numFmtId="0" fontId="14" fillId="0" borderId="88" xfId="0" applyNumberFormat="1" applyFont="1" applyBorder="1" applyAlignment="1">
      <alignment horizontal="right"/>
    </xf>
    <xf numFmtId="0" fontId="14" fillId="6" borderId="89" xfId="0" applyNumberFormat="1" applyFont="1" applyFill="1" applyBorder="1" applyAlignment="1">
      <alignment horizontal="right"/>
    </xf>
    <xf numFmtId="0" fontId="5" fillId="2" borderId="1" xfId="3" applyFont="1" applyFill="1" applyBorder="1" applyAlignment="1">
      <alignment vertical="top"/>
    </xf>
    <xf numFmtId="0" fontId="5" fillId="2" borderId="3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0" fontId="5" fillId="3" borderId="1" xfId="3" applyFont="1" applyFill="1" applyBorder="1" applyAlignment="1">
      <alignment vertical="center"/>
    </xf>
    <xf numFmtId="0" fontId="8" fillId="4" borderId="4" xfId="3" applyFont="1" applyFill="1" applyBorder="1" applyAlignment="1">
      <alignment horizontal="left"/>
    </xf>
    <xf numFmtId="0" fontId="0" fillId="0" borderId="0" xfId="0" applyAlignment="1"/>
    <xf numFmtId="167" fontId="14" fillId="0" borderId="86" xfId="1" applyNumberFormat="1" applyFont="1" applyBorder="1" applyAlignment="1">
      <alignment horizontal="right"/>
    </xf>
    <xf numFmtId="171" fontId="105" fillId="0" borderId="0" xfId="7" applyNumberFormat="1" applyFont="1"/>
    <xf numFmtId="167" fontId="14" fillId="6" borderId="88" xfId="1" applyNumberFormat="1" applyFont="1" applyFill="1" applyBorder="1" applyAlignment="1">
      <alignment horizontal="right"/>
    </xf>
    <xf numFmtId="167" fontId="14" fillId="0" borderId="88" xfId="1" applyNumberFormat="1" applyFont="1" applyBorder="1" applyAlignment="1">
      <alignment horizontal="right"/>
    </xf>
    <xf numFmtId="0" fontId="8" fillId="4" borderId="1" xfId="3" applyFont="1" applyFill="1" applyBorder="1" applyAlignment="1">
      <alignment vertical="top" wrapText="1"/>
    </xf>
    <xf numFmtId="167" fontId="19" fillId="6" borderId="88" xfId="1" applyNumberFormat="1" applyFont="1" applyFill="1" applyBorder="1" applyAlignment="1">
      <alignment horizontal="right"/>
    </xf>
    <xf numFmtId="167" fontId="19" fillId="6" borderId="89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4" fillId="0" borderId="90" xfId="3" applyNumberFormat="1" applyFont="1" applyBorder="1" applyAlignment="1">
      <alignment horizontal="right"/>
    </xf>
    <xf numFmtId="0" fontId="23" fillId="0" borderId="0" xfId="6" applyFont="1"/>
    <xf numFmtId="0" fontId="24" fillId="0" borderId="0" xfId="6" applyFont="1"/>
    <xf numFmtId="0" fontId="23" fillId="0" borderId="0" xfId="6" applyFont="1" applyBorder="1"/>
    <xf numFmtId="0" fontId="24" fillId="0" borderId="0" xfId="6" applyFont="1" applyBorder="1"/>
    <xf numFmtId="0" fontId="23" fillId="0" borderId="7" xfId="6" applyFont="1" applyBorder="1"/>
    <xf numFmtId="0" fontId="23" fillId="0" borderId="7" xfId="6" applyFont="1" applyBorder="1" applyAlignment="1">
      <alignment horizontal="right"/>
    </xf>
    <xf numFmtId="3" fontId="24" fillId="0" borderId="0" xfId="6" applyNumberFormat="1" applyFont="1" applyBorder="1"/>
    <xf numFmtId="165" fontId="24" fillId="0" borderId="0" xfId="6" applyNumberFormat="1" applyFont="1" applyBorder="1"/>
    <xf numFmtId="0" fontId="23" fillId="0" borderId="15" xfId="6" applyFont="1" applyBorder="1"/>
    <xf numFmtId="3" fontId="23" fillId="0" borderId="15" xfId="6" applyNumberFormat="1" applyFont="1" applyBorder="1"/>
    <xf numFmtId="165" fontId="23" fillId="0" borderId="15" xfId="6" applyNumberFormat="1" applyFont="1" applyBorder="1"/>
    <xf numFmtId="165" fontId="24" fillId="0" borderId="0" xfId="6" applyNumberFormat="1" applyFont="1" applyBorder="1" applyAlignment="1">
      <alignment horizontal="right"/>
    </xf>
    <xf numFmtId="3" fontId="24" fillId="0" borderId="0" xfId="6" applyNumberFormat="1" applyFont="1"/>
    <xf numFmtId="3" fontId="23" fillId="0" borderId="0" xfId="6" applyNumberFormat="1" applyFont="1"/>
    <xf numFmtId="165" fontId="23" fillId="0" borderId="0" xfId="6" applyNumberFormat="1" applyFont="1" applyBorder="1"/>
    <xf numFmtId="0" fontId="3" fillId="0" borderId="0" xfId="3" applyAlignment="1">
      <alignment horizontal="right" wrapText="1"/>
    </xf>
    <xf numFmtId="0" fontId="4" fillId="0" borderId="0" xfId="3" applyFont="1" applyAlignment="1">
      <alignment vertical="center"/>
    </xf>
    <xf numFmtId="14" fontId="4" fillId="0" borderId="0" xfId="3" applyNumberFormat="1" applyFont="1" applyAlignment="1">
      <alignment vertical="center"/>
    </xf>
    <xf numFmtId="14" fontId="4" fillId="0" borderId="0" xfId="3" applyNumberFormat="1" applyFont="1" applyFill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right" vertical="center" wrapText="1"/>
    </xf>
    <xf numFmtId="3" fontId="14" fillId="0" borderId="4" xfId="3" applyNumberFormat="1" applyFont="1" applyFill="1" applyBorder="1" applyAlignment="1">
      <alignment horizontal="right"/>
    </xf>
    <xf numFmtId="0" fontId="14" fillId="6" borderId="4" xfId="6" applyNumberFormat="1" applyFont="1" applyFill="1" applyBorder="1" applyAlignment="1">
      <alignment horizontal="right"/>
    </xf>
    <xf numFmtId="4" fontId="24" fillId="0" borderId="0" xfId="3" applyNumberFormat="1" applyFont="1"/>
    <xf numFmtId="3" fontId="3" fillId="0" borderId="0" xfId="3" applyNumberFormat="1"/>
    <xf numFmtId="0" fontId="14" fillId="0" borderId="4" xfId="6" applyNumberFormat="1" applyFont="1" applyBorder="1" applyAlignment="1">
      <alignment horizontal="right"/>
    </xf>
    <xf numFmtId="0" fontId="14" fillId="0" borderId="4" xfId="3" applyFont="1" applyBorder="1"/>
    <xf numFmtId="0" fontId="106" fillId="2" borderId="0" xfId="3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left" vertical="top" wrapText="1"/>
    </xf>
    <xf numFmtId="3" fontId="14" fillId="0" borderId="51" xfId="3" applyNumberFormat="1" applyFont="1" applyBorder="1" applyAlignment="1">
      <alignment horizontal="right"/>
    </xf>
    <xf numFmtId="0" fontId="10" fillId="4" borderId="54" xfId="3" applyFont="1" applyFill="1" applyBorder="1" applyAlignment="1">
      <alignment vertical="top" wrapText="1"/>
    </xf>
    <xf numFmtId="0" fontId="14" fillId="6" borderId="54" xfId="3" applyNumberFormat="1" applyFont="1" applyFill="1" applyBorder="1" applyAlignment="1">
      <alignment horizontal="right"/>
    </xf>
    <xf numFmtId="3" fontId="14" fillId="6" borderId="54" xfId="3" applyNumberFormat="1" applyFont="1" applyFill="1" applyBorder="1" applyAlignment="1">
      <alignment horizontal="right"/>
    </xf>
    <xf numFmtId="0" fontId="9" fillId="5" borderId="24" xfId="3" applyFont="1" applyFill="1" applyBorder="1" applyAlignment="1">
      <alignment horizontal="center"/>
    </xf>
    <xf numFmtId="0" fontId="16" fillId="0" borderId="8" xfId="3" applyFont="1" applyBorder="1" applyAlignment="1">
      <alignment vertical="center"/>
    </xf>
    <xf numFmtId="0" fontId="14" fillId="0" borderId="0" xfId="3" applyFont="1"/>
    <xf numFmtId="0" fontId="14" fillId="6" borderId="4" xfId="15" applyNumberFormat="1" applyFont="1" applyFill="1" applyBorder="1" applyAlignment="1">
      <alignment horizontal="right"/>
    </xf>
    <xf numFmtId="165" fontId="14" fillId="0" borderId="0" xfId="3" applyNumberFormat="1" applyFont="1"/>
    <xf numFmtId="0" fontId="14" fillId="0" borderId="4" xfId="15" applyNumberFormat="1" applyFont="1" applyBorder="1" applyAlignment="1">
      <alignment horizontal="right"/>
    </xf>
    <xf numFmtId="0" fontId="14" fillId="0" borderId="4" xfId="3" applyNumberFormat="1" applyFont="1" applyFill="1" applyBorder="1" applyAlignment="1">
      <alignment horizontal="right"/>
    </xf>
    <xf numFmtId="0" fontId="14" fillId="0" borderId="0" xfId="6" applyNumberFormat="1" applyFont="1" applyBorder="1" applyAlignment="1">
      <alignment horizontal="right"/>
    </xf>
    <xf numFmtId="0" fontId="9" fillId="5" borderId="0" xfId="3" applyFont="1" applyFill="1" applyBorder="1" applyAlignment="1">
      <alignment horizontal="center"/>
    </xf>
    <xf numFmtId="0" fontId="19" fillId="6" borderId="1" xfId="3" applyNumberFormat="1" applyFont="1" applyFill="1" applyBorder="1" applyAlignment="1">
      <alignment horizontal="right"/>
    </xf>
    <xf numFmtId="3" fontId="24" fillId="0" borderId="4" xfId="3" applyNumberFormat="1" applyFont="1" applyBorder="1" applyAlignment="1">
      <alignment horizontal="right"/>
    </xf>
    <xf numFmtId="3" fontId="24" fillId="6" borderId="4" xfId="3" applyNumberFormat="1" applyFont="1" applyFill="1" applyBorder="1" applyAlignment="1">
      <alignment horizontal="right"/>
    </xf>
    <xf numFmtId="0" fontId="16" fillId="12" borderId="64" xfId="11" applyFont="1" applyFill="1" applyBorder="1" applyAlignment="1">
      <alignment horizontal="center"/>
    </xf>
    <xf numFmtId="0" fontId="16" fillId="12" borderId="56" xfId="11" applyFont="1" applyFill="1" applyBorder="1" applyAlignment="1">
      <alignment horizontal="center"/>
    </xf>
    <xf numFmtId="0" fontId="16" fillId="12" borderId="21" xfId="11" applyFont="1" applyFill="1" applyBorder="1" applyAlignment="1">
      <alignment horizontal="center"/>
    </xf>
    <xf numFmtId="0" fontId="16" fillId="12" borderId="0" xfId="11" applyFont="1" applyFill="1" applyBorder="1" applyAlignment="1">
      <alignment horizontal="center"/>
    </xf>
    <xf numFmtId="0" fontId="23" fillId="0" borderId="8" xfId="12" applyFont="1" applyBorder="1" applyAlignment="1">
      <alignment horizontal="left" vertical="center"/>
    </xf>
    <xf numFmtId="0" fontId="23" fillId="0" borderId="6" xfId="12" applyFont="1" applyBorder="1" applyAlignment="1">
      <alignment horizontal="left" vertical="center"/>
    </xf>
    <xf numFmtId="0" fontId="23" fillId="0" borderId="17" xfId="12" applyFont="1" applyBorder="1" applyAlignment="1">
      <alignment horizontal="center"/>
    </xf>
    <xf numFmtId="0" fontId="23" fillId="0" borderId="15" xfId="12" applyFont="1" applyBorder="1" applyAlignment="1">
      <alignment horizontal="center"/>
    </xf>
    <xf numFmtId="0" fontId="23" fillId="0" borderId="17" xfId="12" applyFont="1" applyBorder="1" applyAlignment="1">
      <alignment horizontal="center" wrapText="1"/>
    </xf>
    <xf numFmtId="0" fontId="23" fillId="0" borderId="15" xfId="12" applyFont="1" applyBorder="1" applyAlignment="1">
      <alignment horizontal="center" wrapText="1"/>
    </xf>
    <xf numFmtId="0" fontId="88" fillId="0" borderId="65" xfId="12" applyFont="1" applyBorder="1" applyAlignment="1">
      <alignment horizontal="center"/>
    </xf>
    <xf numFmtId="0" fontId="88" fillId="0" borderId="66" xfId="12" applyFont="1" applyBorder="1" applyAlignment="1">
      <alignment horizontal="center"/>
    </xf>
    <xf numFmtId="0" fontId="88" fillId="0" borderId="67" xfId="12" applyFont="1" applyBorder="1" applyAlignment="1">
      <alignment horizontal="center"/>
    </xf>
    <xf numFmtId="0" fontId="88" fillId="0" borderId="68" xfId="12" applyFont="1" applyBorder="1" applyAlignment="1">
      <alignment horizontal="center"/>
    </xf>
    <xf numFmtId="0" fontId="88" fillId="0" borderId="69" xfId="12" applyFont="1" applyBorder="1" applyAlignment="1">
      <alignment horizontal="center"/>
    </xf>
    <xf numFmtId="0" fontId="88" fillId="0" borderId="70" xfId="12" applyFont="1" applyBorder="1" applyAlignment="1">
      <alignment horizontal="center"/>
    </xf>
    <xf numFmtId="0" fontId="23" fillId="0" borderId="8" xfId="13" applyFont="1" applyBorder="1" applyAlignment="1">
      <alignment horizontal="left" vertical="center"/>
    </xf>
    <xf numFmtId="0" fontId="23" fillId="0" borderId="6" xfId="13" applyFont="1" applyBorder="1" applyAlignment="1">
      <alignment horizontal="left" vertical="center"/>
    </xf>
    <xf numFmtId="0" fontId="23" fillId="0" borderId="21" xfId="13" applyFont="1" applyBorder="1" applyAlignment="1">
      <alignment horizontal="center" vertical="center"/>
    </xf>
    <xf numFmtId="0" fontId="23" fillId="0" borderId="0" xfId="13" applyFont="1" applyBorder="1" applyAlignment="1">
      <alignment horizontal="center" vertical="center"/>
    </xf>
    <xf numFmtId="0" fontId="23" fillId="0" borderId="8" xfId="13" applyFont="1" applyBorder="1" applyAlignment="1">
      <alignment horizontal="center" vertical="center"/>
    </xf>
    <xf numFmtId="0" fontId="23" fillId="0" borderId="17" xfId="13" applyFont="1" applyBorder="1" applyAlignment="1">
      <alignment horizontal="center" vertical="center"/>
    </xf>
    <xf numFmtId="0" fontId="23" fillId="0" borderId="15" xfId="13" applyFont="1" applyBorder="1" applyAlignment="1">
      <alignment horizontal="center" vertical="center"/>
    </xf>
    <xf numFmtId="0" fontId="5" fillId="3" borderId="1" xfId="2" applyFont="1" applyFill="1" applyBorder="1" applyAlignment="1">
      <alignment horizontal="right" vertical="center" wrapText="1"/>
    </xf>
    <xf numFmtId="0" fontId="5" fillId="3" borderId="2" xfId="2" applyFont="1" applyFill="1" applyBorder="1" applyAlignment="1">
      <alignment horizontal="right" vertical="center" wrapText="1"/>
    </xf>
    <xf numFmtId="0" fontId="5" fillId="2" borderId="1" xfId="2" applyFont="1" applyFill="1" applyBorder="1" applyAlignment="1">
      <alignment horizontal="right" vertical="top" wrapText="1"/>
    </xf>
    <xf numFmtId="0" fontId="5" fillId="2" borderId="2" xfId="2" applyFont="1" applyFill="1" applyBorder="1" applyAlignment="1">
      <alignment horizontal="right" vertical="top" wrapText="1"/>
    </xf>
    <xf numFmtId="0" fontId="6" fillId="2" borderId="1" xfId="2" applyFont="1" applyFill="1" applyBorder="1" applyAlignment="1">
      <alignment vertical="top" wrapText="1"/>
    </xf>
    <xf numFmtId="0" fontId="6" fillId="2" borderId="3" xfId="2" applyFont="1" applyFill="1" applyBorder="1" applyAlignment="1">
      <alignment vertical="top" wrapText="1"/>
    </xf>
    <xf numFmtId="0" fontId="6" fillId="2" borderId="2" xfId="2" applyFont="1" applyFill="1" applyBorder="1" applyAlignment="1">
      <alignment vertical="top" wrapText="1"/>
    </xf>
    <xf numFmtId="0" fontId="8" fillId="2" borderId="1" xfId="2" applyFont="1" applyFill="1" applyBorder="1" applyAlignment="1">
      <alignment vertical="top" wrapText="1"/>
    </xf>
    <xf numFmtId="0" fontId="8" fillId="2" borderId="3" xfId="2" applyFont="1" applyFill="1" applyBorder="1" applyAlignment="1">
      <alignment vertical="top" wrapText="1"/>
    </xf>
    <xf numFmtId="0" fontId="8" fillId="2" borderId="2" xfId="2" applyFont="1" applyFill="1" applyBorder="1" applyAlignment="1">
      <alignment vertical="top" wrapText="1"/>
    </xf>
    <xf numFmtId="0" fontId="7" fillId="2" borderId="1" xfId="2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7" fillId="2" borderId="2" xfId="2" applyFont="1" applyFill="1" applyBorder="1" applyAlignment="1">
      <alignment vertical="top" wrapText="1"/>
    </xf>
    <xf numFmtId="0" fontId="6" fillId="3" borderId="10" xfId="3" applyFont="1" applyFill="1" applyBorder="1" applyAlignment="1">
      <alignment horizontal="center" vertical="top" wrapText="1"/>
    </xf>
    <xf numFmtId="0" fontId="6" fillId="3" borderId="11" xfId="3" applyFont="1" applyFill="1" applyBorder="1" applyAlignment="1">
      <alignment horizontal="center" vertical="top" wrapText="1"/>
    </xf>
    <xf numFmtId="0" fontId="6" fillId="3" borderId="14" xfId="3" applyFont="1" applyFill="1" applyBorder="1" applyAlignment="1">
      <alignment horizontal="center" vertical="top" wrapText="1"/>
    </xf>
    <xf numFmtId="0" fontId="22" fillId="0" borderId="8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5" xfId="3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3" fillId="0" borderId="0" xfId="3" applyFont="1" applyFill="1" applyBorder="1" applyAlignment="1">
      <alignment horizontal="center" vertical="center" wrapText="1"/>
    </xf>
    <xf numFmtId="0" fontId="23" fillId="0" borderId="21" xfId="3" applyFont="1" applyFill="1" applyBorder="1" applyAlignment="1">
      <alignment horizontal="center" vertical="center" wrapText="1"/>
    </xf>
    <xf numFmtId="0" fontId="23" fillId="0" borderId="8" xfId="3" applyFont="1" applyFill="1" applyBorder="1" applyAlignment="1">
      <alignment horizontal="center" vertical="center" wrapText="1"/>
    </xf>
    <xf numFmtId="0" fontId="63" fillId="4" borderId="12" xfId="8" applyFont="1" applyFill="1" applyBorder="1" applyAlignment="1">
      <alignment vertical="top" wrapText="1"/>
    </xf>
    <xf numFmtId="0" fontId="63" fillId="4" borderId="23" xfId="8" applyFont="1" applyFill="1" applyBorder="1" applyAlignment="1">
      <alignment vertical="top" wrapText="1"/>
    </xf>
    <xf numFmtId="0" fontId="63" fillId="4" borderId="24" xfId="8" applyFont="1" applyFill="1" applyBorder="1" applyAlignment="1">
      <alignment vertical="top" wrapText="1"/>
    </xf>
    <xf numFmtId="0" fontId="10" fillId="4" borderId="12" xfId="8" applyFont="1" applyFill="1" applyBorder="1" applyAlignment="1">
      <alignment vertical="top" wrapText="1"/>
    </xf>
    <xf numFmtId="0" fontId="10" fillId="4" borderId="23" xfId="8" applyFont="1" applyFill="1" applyBorder="1" applyAlignment="1">
      <alignment vertical="top" wrapText="1"/>
    </xf>
    <xf numFmtId="0" fontId="10" fillId="4" borderId="24" xfId="8" applyFont="1" applyFill="1" applyBorder="1" applyAlignment="1">
      <alignment vertical="top" wrapText="1"/>
    </xf>
    <xf numFmtId="0" fontId="8" fillId="4" borderId="12" xfId="8" applyFont="1" applyFill="1" applyBorder="1" applyAlignment="1">
      <alignment vertical="top" wrapText="1"/>
    </xf>
    <xf numFmtId="0" fontId="8" fillId="4" borderId="23" xfId="8" applyFont="1" applyFill="1" applyBorder="1" applyAlignment="1">
      <alignment vertical="top" wrapText="1"/>
    </xf>
    <xf numFmtId="0" fontId="8" fillId="4" borderId="24" xfId="8" applyFont="1" applyFill="1" applyBorder="1" applyAlignment="1">
      <alignment vertical="top" wrapText="1"/>
    </xf>
    <xf numFmtId="0" fontId="5" fillId="2" borderId="1" xfId="8" applyFont="1" applyFill="1" applyBorder="1" applyAlignment="1">
      <alignment horizontal="right" vertical="top" wrapText="1"/>
    </xf>
    <xf numFmtId="0" fontId="5" fillId="2" borderId="3" xfId="8" applyFont="1" applyFill="1" applyBorder="1" applyAlignment="1">
      <alignment horizontal="right" vertical="top" wrapText="1"/>
    </xf>
    <xf numFmtId="0" fontId="5" fillId="2" borderId="2" xfId="8" applyFont="1" applyFill="1" applyBorder="1" applyAlignment="1">
      <alignment horizontal="right" vertical="top" wrapText="1"/>
    </xf>
    <xf numFmtId="0" fontId="6" fillId="2" borderId="1" xfId="8" applyFont="1" applyFill="1" applyBorder="1" applyAlignment="1">
      <alignment vertical="top" wrapText="1"/>
    </xf>
    <xf numFmtId="0" fontId="6" fillId="2" borderId="3" xfId="8" applyFont="1" applyFill="1" applyBorder="1" applyAlignment="1">
      <alignment vertical="top" wrapText="1"/>
    </xf>
    <xf numFmtId="0" fontId="6" fillId="2" borderId="2" xfId="8" applyFont="1" applyFill="1" applyBorder="1" applyAlignment="1">
      <alignment vertical="top" wrapText="1"/>
    </xf>
    <xf numFmtId="0" fontId="5" fillId="2" borderId="1" xfId="8" applyFont="1" applyFill="1" applyBorder="1" applyAlignment="1">
      <alignment vertical="top" wrapText="1"/>
    </xf>
    <xf numFmtId="0" fontId="5" fillId="2" borderId="3" xfId="8" applyFont="1" applyFill="1" applyBorder="1" applyAlignment="1">
      <alignment vertical="top" wrapText="1"/>
    </xf>
    <xf numFmtId="0" fontId="5" fillId="2" borderId="2" xfId="8" applyFont="1" applyFill="1" applyBorder="1" applyAlignment="1">
      <alignment vertical="top" wrapText="1"/>
    </xf>
    <xf numFmtId="0" fontId="5" fillId="3" borderId="1" xfId="8" applyFont="1" applyFill="1" applyBorder="1" applyAlignment="1">
      <alignment horizontal="right" vertical="center" wrapText="1"/>
    </xf>
    <xf numFmtId="0" fontId="5" fillId="3" borderId="3" xfId="8" applyFont="1" applyFill="1" applyBorder="1" applyAlignment="1">
      <alignment horizontal="right" vertical="center" wrapText="1"/>
    </xf>
    <xf numFmtId="0" fontId="5" fillId="3" borderId="2" xfId="8" applyFont="1" applyFill="1" applyBorder="1" applyAlignment="1">
      <alignment horizontal="right" vertical="center" wrapText="1"/>
    </xf>
    <xf numFmtId="0" fontId="8" fillId="4" borderId="12" xfId="8" applyFont="1" applyFill="1" applyBorder="1" applyAlignment="1">
      <alignment vertical="center" wrapText="1"/>
    </xf>
    <xf numFmtId="0" fontId="8" fillId="4" borderId="23" xfId="8" applyFont="1" applyFill="1" applyBorder="1" applyAlignment="1">
      <alignment vertical="center" wrapText="1"/>
    </xf>
    <xf numFmtId="0" fontId="8" fillId="4" borderId="24" xfId="8" applyFont="1" applyFill="1" applyBorder="1" applyAlignment="1">
      <alignment vertical="center" wrapText="1"/>
    </xf>
    <xf numFmtId="0" fontId="63" fillId="4" borderId="12" xfId="8" applyFont="1" applyFill="1" applyBorder="1" applyAlignment="1">
      <alignment vertical="center" wrapText="1"/>
    </xf>
    <xf numFmtId="0" fontId="63" fillId="4" borderId="23" xfId="8" applyFont="1" applyFill="1" applyBorder="1" applyAlignment="1">
      <alignment vertical="center" wrapText="1"/>
    </xf>
    <xf numFmtId="0" fontId="63" fillId="4" borderId="24" xfId="8" applyFont="1" applyFill="1" applyBorder="1" applyAlignment="1">
      <alignment vertical="center" wrapText="1"/>
    </xf>
    <xf numFmtId="0" fontId="10" fillId="4" borderId="12" xfId="8" applyFont="1" applyFill="1" applyBorder="1" applyAlignment="1">
      <alignment vertical="center" wrapText="1"/>
    </xf>
    <xf numFmtId="0" fontId="10" fillId="4" borderId="23" xfId="8" applyFont="1" applyFill="1" applyBorder="1" applyAlignment="1">
      <alignment vertical="center" wrapText="1"/>
    </xf>
    <xf numFmtId="0" fontId="10" fillId="4" borderId="24" xfId="8" applyFont="1" applyFill="1" applyBorder="1" applyAlignment="1">
      <alignment vertical="center" wrapText="1"/>
    </xf>
    <xf numFmtId="0" fontId="10" fillId="4" borderId="12" xfId="3" applyFont="1" applyFill="1" applyBorder="1" applyAlignment="1">
      <alignment vertical="top"/>
    </xf>
    <xf numFmtId="0" fontId="10" fillId="4" borderId="23" xfId="3" applyFont="1" applyFill="1" applyBorder="1" applyAlignment="1">
      <alignment vertical="top"/>
    </xf>
    <xf numFmtId="0" fontId="10" fillId="4" borderId="24" xfId="3" applyFont="1" applyFill="1" applyBorder="1" applyAlignment="1">
      <alignment vertical="top"/>
    </xf>
    <xf numFmtId="0" fontId="5" fillId="2" borderId="1" xfId="3" applyFont="1" applyFill="1" applyBorder="1" applyAlignment="1">
      <alignment horizontal="right" vertical="top"/>
    </xf>
    <xf numFmtId="0" fontId="5" fillId="2" borderId="3" xfId="3" applyFont="1" applyFill="1" applyBorder="1" applyAlignment="1">
      <alignment horizontal="right" vertical="top"/>
    </xf>
    <xf numFmtId="0" fontId="5" fillId="2" borderId="2" xfId="3" applyFont="1" applyFill="1" applyBorder="1" applyAlignment="1">
      <alignment horizontal="right" vertical="top"/>
    </xf>
    <xf numFmtId="0" fontId="5" fillId="3" borderId="1" xfId="3" applyFont="1" applyFill="1" applyBorder="1" applyAlignment="1">
      <alignment horizontal="right" vertical="center"/>
    </xf>
    <xf numFmtId="0" fontId="5" fillId="3" borderId="3" xfId="3" applyFont="1" applyFill="1" applyBorder="1" applyAlignment="1">
      <alignment horizontal="right" vertical="center"/>
    </xf>
    <xf numFmtId="0" fontId="5" fillId="3" borderId="2" xfId="3" applyFont="1" applyFill="1" applyBorder="1" applyAlignment="1">
      <alignment horizontal="right" vertical="center"/>
    </xf>
    <xf numFmtId="0" fontId="23" fillId="0" borderId="8" xfId="3" applyFont="1" applyBorder="1" applyAlignment="1">
      <alignment horizontal="left" vertical="center"/>
    </xf>
    <xf numFmtId="0" fontId="23" fillId="0" borderId="6" xfId="3" applyFont="1" applyBorder="1" applyAlignment="1">
      <alignment horizontal="left" vertical="center"/>
    </xf>
    <xf numFmtId="0" fontId="23" fillId="0" borderId="21" xfId="3" applyFont="1" applyBorder="1" applyAlignment="1">
      <alignment horizontal="center"/>
    </xf>
    <xf numFmtId="0" fontId="23" fillId="0" borderId="0" xfId="3" applyFont="1" applyBorder="1" applyAlignment="1">
      <alignment horizontal="center"/>
    </xf>
    <xf numFmtId="0" fontId="23" fillId="0" borderId="8" xfId="3" applyFont="1" applyBorder="1" applyAlignment="1">
      <alignment horizontal="center"/>
    </xf>
    <xf numFmtId="0" fontId="23" fillId="0" borderId="0" xfId="3" applyFont="1" applyAlignment="1">
      <alignment horizontal="center"/>
    </xf>
    <xf numFmtId="0" fontId="6" fillId="3" borderId="1" xfId="3" applyFont="1" applyFill="1" applyBorder="1" applyAlignment="1">
      <alignment horizontal="center" vertical="top" wrapText="1"/>
    </xf>
    <xf numFmtId="0" fontId="6" fillId="3" borderId="3" xfId="3" applyFont="1" applyFill="1" applyBorder="1" applyAlignment="1">
      <alignment horizontal="center" vertical="top" wrapText="1"/>
    </xf>
    <xf numFmtId="0" fontId="6" fillId="3" borderId="2" xfId="3" applyFont="1" applyFill="1" applyBorder="1" applyAlignment="1">
      <alignment horizontal="center" vertical="top" wrapText="1"/>
    </xf>
    <xf numFmtId="0" fontId="6" fillId="3" borderId="29" xfId="3" applyFont="1" applyFill="1" applyBorder="1" applyAlignment="1">
      <alignment horizontal="center" vertical="top" wrapText="1"/>
    </xf>
    <xf numFmtId="0" fontId="6" fillId="3" borderId="28" xfId="3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right" vertical="center" wrapText="1"/>
    </xf>
    <xf numFmtId="0" fontId="5" fillId="3" borderId="2" xfId="3" applyFont="1" applyFill="1" applyBorder="1" applyAlignment="1">
      <alignment horizontal="right" vertical="center" wrapText="1"/>
    </xf>
    <xf numFmtId="0" fontId="5" fillId="2" borderId="1" xfId="3" applyFont="1" applyFill="1" applyBorder="1" applyAlignment="1">
      <alignment horizontal="right" vertical="top" wrapText="1"/>
    </xf>
    <xf numFmtId="0" fontId="5" fillId="2" borderId="2" xfId="3" applyFont="1" applyFill="1" applyBorder="1" applyAlignment="1">
      <alignment horizontal="right" vertical="top" wrapText="1"/>
    </xf>
    <xf numFmtId="0" fontId="6" fillId="3" borderId="25" xfId="3" applyFont="1" applyFill="1" applyBorder="1" applyAlignment="1">
      <alignment horizontal="center" vertical="top" wrapText="1"/>
    </xf>
    <xf numFmtId="0" fontId="6" fillId="3" borderId="26" xfId="3" applyFont="1" applyFill="1" applyBorder="1" applyAlignment="1">
      <alignment horizontal="center" vertical="top" wrapText="1"/>
    </xf>
    <xf numFmtId="0" fontId="6" fillId="3" borderId="27" xfId="3" applyFont="1" applyFill="1" applyBorder="1" applyAlignment="1">
      <alignment horizontal="center" vertical="top" wrapText="1"/>
    </xf>
    <xf numFmtId="0" fontId="4" fillId="0" borderId="11" xfId="3" applyFont="1" applyBorder="1" applyAlignment="1">
      <alignment horizontal="center"/>
    </xf>
    <xf numFmtId="0" fontId="4" fillId="0" borderId="53" xfId="3" applyFont="1" applyBorder="1" applyAlignment="1">
      <alignment horizontal="center"/>
    </xf>
    <xf numFmtId="0" fontId="81" fillId="3" borderId="1" xfId="3" applyFont="1" applyFill="1" applyBorder="1" applyAlignment="1">
      <alignment horizontal="center" vertical="top" wrapText="1"/>
    </xf>
    <xf numFmtId="0" fontId="81" fillId="3" borderId="2" xfId="3" applyFont="1" applyFill="1" applyBorder="1" applyAlignment="1">
      <alignment horizontal="center" vertical="top" wrapText="1"/>
    </xf>
    <xf numFmtId="0" fontId="10" fillId="4" borderId="12" xfId="3" applyFont="1" applyFill="1" applyBorder="1" applyAlignment="1">
      <alignment vertical="top" wrapText="1"/>
    </xf>
    <xf numFmtId="0" fontId="10" fillId="4" borderId="23" xfId="3" applyFont="1" applyFill="1" applyBorder="1" applyAlignment="1">
      <alignment vertical="top" wrapText="1"/>
    </xf>
    <xf numFmtId="0" fontId="10" fillId="4" borderId="24" xfId="3" applyFont="1" applyFill="1" applyBorder="1" applyAlignment="1">
      <alignment vertical="top" wrapText="1"/>
    </xf>
    <xf numFmtId="0" fontId="7" fillId="2" borderId="1" xfId="8" applyFont="1" applyFill="1" applyBorder="1" applyAlignment="1">
      <alignment vertical="top" wrapText="1"/>
    </xf>
    <xf numFmtId="0" fontId="7" fillId="2" borderId="3" xfId="8" applyFont="1" applyFill="1" applyBorder="1" applyAlignment="1">
      <alignment vertical="top" wrapText="1"/>
    </xf>
    <xf numFmtId="0" fontId="7" fillId="2" borderId="2" xfId="8" applyFont="1" applyFill="1" applyBorder="1" applyAlignment="1">
      <alignment vertical="top" wrapText="1"/>
    </xf>
    <xf numFmtId="0" fontId="6" fillId="2" borderId="1" xfId="8" applyFont="1" applyFill="1" applyBorder="1" applyAlignment="1">
      <alignment horizontal="left" vertical="top" wrapText="1"/>
    </xf>
    <xf numFmtId="0" fontId="6" fillId="2" borderId="3" xfId="8" applyFont="1" applyFill="1" applyBorder="1" applyAlignment="1">
      <alignment horizontal="left" vertical="top" wrapText="1"/>
    </xf>
    <xf numFmtId="0" fontId="6" fillId="2" borderId="2" xfId="8" applyFont="1" applyFill="1" applyBorder="1" applyAlignment="1">
      <alignment horizontal="left" vertical="top" wrapText="1"/>
    </xf>
    <xf numFmtId="0" fontId="10" fillId="4" borderId="52" xfId="3" applyFont="1" applyFill="1" applyBorder="1" applyAlignment="1">
      <alignment horizontal="center" vertical="center" wrapText="1"/>
    </xf>
    <xf numFmtId="0" fontId="10" fillId="4" borderId="23" xfId="3" applyFont="1" applyFill="1" applyBorder="1" applyAlignment="1">
      <alignment horizontal="center" vertical="center" wrapText="1"/>
    </xf>
    <xf numFmtId="0" fontId="10" fillId="4" borderId="55" xfId="3" applyFont="1" applyFill="1" applyBorder="1" applyAlignment="1">
      <alignment horizontal="center" vertical="center" wrapText="1"/>
    </xf>
    <xf numFmtId="0" fontId="10" fillId="4" borderId="24" xfId="3" applyFont="1" applyFill="1" applyBorder="1" applyAlignment="1">
      <alignment horizontal="center" vertical="center" wrapText="1"/>
    </xf>
    <xf numFmtId="0" fontId="23" fillId="0" borderId="8" xfId="3" applyFont="1" applyFill="1" applyBorder="1" applyAlignment="1">
      <alignment vertical="center"/>
    </xf>
    <xf numFmtId="0" fontId="23" fillId="0" borderId="6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left" vertical="top" wrapText="1"/>
    </xf>
    <xf numFmtId="0" fontId="6" fillId="2" borderId="3" xfId="3" applyFont="1" applyFill="1" applyBorder="1" applyAlignment="1">
      <alignment horizontal="left" vertical="top" wrapText="1"/>
    </xf>
    <xf numFmtId="0" fontId="6" fillId="2" borderId="2" xfId="3" applyFont="1" applyFill="1" applyBorder="1" applyAlignment="1">
      <alignment horizontal="left" vertical="top" wrapText="1"/>
    </xf>
    <xf numFmtId="0" fontId="23" fillId="0" borderId="21" xfId="3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23" fillId="0" borderId="8" xfId="3" applyFont="1" applyFill="1" applyBorder="1" applyAlignment="1">
      <alignment horizontal="center"/>
    </xf>
    <xf numFmtId="0" fontId="23" fillId="12" borderId="56" xfId="3" applyFont="1" applyFill="1" applyBorder="1" applyAlignment="1">
      <alignment horizontal="center"/>
    </xf>
    <xf numFmtId="0" fontId="23" fillId="12" borderId="0" xfId="3" applyFont="1" applyFill="1" applyBorder="1" applyAlignment="1">
      <alignment horizontal="center"/>
    </xf>
    <xf numFmtId="0" fontId="23" fillId="0" borderId="8" xfId="3" applyFont="1" applyFill="1" applyBorder="1" applyAlignment="1">
      <alignment horizontal="left" vertical="center"/>
    </xf>
    <xf numFmtId="0" fontId="23" fillId="0" borderId="6" xfId="3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left" vertical="top"/>
    </xf>
    <xf numFmtId="0" fontId="6" fillId="2" borderId="3" xfId="3" applyFont="1" applyFill="1" applyBorder="1" applyAlignment="1">
      <alignment horizontal="left" vertical="top"/>
    </xf>
    <xf numFmtId="0" fontId="6" fillId="2" borderId="2" xfId="3" applyFont="1" applyFill="1" applyBorder="1" applyAlignment="1">
      <alignment horizontal="left" vertical="top"/>
    </xf>
    <xf numFmtId="0" fontId="6" fillId="2" borderId="1" xfId="3" applyFont="1" applyFill="1" applyBorder="1" applyAlignment="1">
      <alignment vertical="top"/>
    </xf>
    <xf numFmtId="0" fontId="6" fillId="2" borderId="3" xfId="3" applyFont="1" applyFill="1" applyBorder="1" applyAlignment="1">
      <alignment vertical="top"/>
    </xf>
    <xf numFmtId="0" fontId="6" fillId="2" borderId="2" xfId="3" applyFont="1" applyFill="1" applyBorder="1" applyAlignment="1">
      <alignment vertical="top"/>
    </xf>
    <xf numFmtId="0" fontId="6" fillId="3" borderId="1" xfId="3" applyFont="1" applyFill="1" applyBorder="1" applyAlignment="1">
      <alignment horizontal="center" vertical="top"/>
    </xf>
    <xf numFmtId="0" fontId="6" fillId="3" borderId="3" xfId="3" applyFont="1" applyFill="1" applyBorder="1" applyAlignment="1">
      <alignment horizontal="center" vertical="top"/>
    </xf>
    <xf numFmtId="0" fontId="6" fillId="3" borderId="2" xfId="3" applyFont="1" applyFill="1" applyBorder="1" applyAlignment="1">
      <alignment horizontal="center" vertical="top"/>
    </xf>
    <xf numFmtId="0" fontId="10" fillId="4" borderId="57" xfId="3" applyFont="1" applyFill="1" applyBorder="1" applyAlignment="1">
      <alignment vertical="top" wrapText="1"/>
    </xf>
    <xf numFmtId="0" fontId="10" fillId="4" borderId="59" xfId="3" applyFont="1" applyFill="1" applyBorder="1" applyAlignment="1">
      <alignment vertical="top" wrapText="1"/>
    </xf>
    <xf numFmtId="0" fontId="10" fillId="4" borderId="60" xfId="3" applyFont="1" applyFill="1" applyBorder="1" applyAlignment="1">
      <alignment vertical="top" wrapText="1"/>
    </xf>
    <xf numFmtId="0" fontId="5" fillId="2" borderId="3" xfId="3" applyFont="1" applyFill="1" applyBorder="1" applyAlignment="1">
      <alignment horizontal="right" vertical="top" wrapText="1"/>
    </xf>
    <xf numFmtId="0" fontId="5" fillId="3" borderId="3" xfId="3" applyFont="1" applyFill="1" applyBorder="1" applyAlignment="1">
      <alignment horizontal="right" vertical="center" wrapText="1"/>
    </xf>
    <xf numFmtId="0" fontId="23" fillId="0" borderId="0" xfId="6" applyFont="1" applyAlignment="1">
      <alignment horizontal="center" vertical="center"/>
    </xf>
    <xf numFmtId="0" fontId="23" fillId="0" borderId="0" xfId="6" applyFont="1" applyBorder="1" applyAlignment="1">
      <alignment horizontal="center"/>
    </xf>
    <xf numFmtId="0" fontId="23" fillId="0" borderId="0" xfId="6" applyFont="1" applyBorder="1" applyAlignment="1">
      <alignment horizontal="center" vertical="center"/>
    </xf>
    <xf numFmtId="0" fontId="23" fillId="0" borderId="15" xfId="6" applyFont="1" applyBorder="1" applyAlignment="1">
      <alignment horizontal="center" vertical="center"/>
    </xf>
    <xf numFmtId="0" fontId="10" fillId="4" borderId="52" xfId="3" applyFont="1" applyFill="1" applyBorder="1" applyAlignment="1">
      <alignment vertical="top" wrapText="1"/>
    </xf>
    <xf numFmtId="0" fontId="10" fillId="4" borderId="55" xfId="3" applyFont="1" applyFill="1" applyBorder="1" applyAlignment="1">
      <alignment vertical="top" wrapText="1"/>
    </xf>
    <xf numFmtId="0" fontId="6" fillId="2" borderId="91" xfId="3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left" vertical="top" wrapText="1"/>
    </xf>
    <xf numFmtId="0" fontId="6" fillId="2" borderId="10" xfId="3" applyFont="1" applyFill="1" applyBorder="1" applyAlignment="1">
      <alignment horizontal="left" vertical="top" wrapText="1"/>
    </xf>
    <xf numFmtId="0" fontId="6" fillId="2" borderId="11" xfId="3" applyFont="1" applyFill="1" applyBorder="1" applyAlignment="1">
      <alignment horizontal="left" vertical="top" wrapText="1"/>
    </xf>
    <xf numFmtId="0" fontId="106" fillId="2" borderId="91" xfId="3" applyFont="1" applyFill="1" applyBorder="1" applyAlignment="1">
      <alignment horizontal="left" vertical="top" wrapText="1"/>
    </xf>
    <xf numFmtId="0" fontId="106" fillId="2" borderId="0" xfId="3" applyFont="1" applyFill="1" applyBorder="1" applyAlignment="1">
      <alignment horizontal="left" vertical="top" wrapText="1"/>
    </xf>
    <xf numFmtId="0" fontId="5" fillId="3" borderId="0" xfId="3" applyFont="1" applyFill="1" applyBorder="1" applyAlignment="1">
      <alignment horizontal="center" vertical="top" wrapText="1"/>
    </xf>
    <xf numFmtId="0" fontId="5" fillId="3" borderId="11" xfId="3" applyFont="1" applyFill="1" applyBorder="1" applyAlignment="1">
      <alignment horizontal="center" vertical="top" wrapText="1"/>
    </xf>
    <xf numFmtId="0" fontId="6" fillId="10" borderId="11" xfId="3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right" vertical="center" wrapText="1"/>
    </xf>
    <xf numFmtId="3" fontId="24" fillId="0" borderId="0" xfId="0" applyNumberFormat="1" applyFont="1" applyAlignment="1">
      <alignment vertical="center"/>
    </xf>
    <xf numFmtId="165" fontId="24" fillId="0" borderId="0" xfId="0" applyNumberFormat="1" applyFont="1" applyAlignment="1">
      <alignment vertical="center"/>
    </xf>
    <xf numFmtId="165" fontId="24" fillId="0" borderId="0" xfId="0" applyNumberFormat="1" applyFont="1" applyAlignment="1">
      <alignment horizontal="right" vertical="center"/>
    </xf>
    <xf numFmtId="165" fontId="24" fillId="0" borderId="0" xfId="0" quotePrefix="1" applyNumberFormat="1" applyFont="1" applyAlignment="1">
      <alignment horizontal="right" vertical="center"/>
    </xf>
    <xf numFmtId="165" fontId="24" fillId="0" borderId="0" xfId="0" applyNumberFormat="1" applyFont="1" applyFill="1" applyAlignment="1">
      <alignment vertical="center"/>
    </xf>
    <xf numFmtId="165" fontId="24" fillId="0" borderId="0" xfId="0" applyNumberFormat="1" applyFont="1" applyBorder="1"/>
  </cellXfs>
  <cellStyles count="16">
    <cellStyle name="Collegamento ipertestuale" xfId="14" builtinId="8"/>
    <cellStyle name="Migliaia" xfId="1" builtinId="3"/>
    <cellStyle name="Migliaia [0] 2" xfId="4"/>
    <cellStyle name="Migliaia 2" xfId="9"/>
    <cellStyle name="Normale" xfId="0" builtinId="0"/>
    <cellStyle name="Normale 2" xfId="3"/>
    <cellStyle name="Normale 2 2" xfId="5"/>
    <cellStyle name="Normale 2 2 2" xfId="13"/>
    <cellStyle name="Normale 2 3" xfId="12"/>
    <cellStyle name="Normale 3" xfId="2"/>
    <cellStyle name="Normale 3 2" xfId="10"/>
    <cellStyle name="Normale 4" xfId="6"/>
    <cellStyle name="Normale 5" xfId="8"/>
    <cellStyle name="Normale 5 2" xfId="15"/>
    <cellStyle name="Normale 6" xfId="11"/>
    <cellStyle name="Percentuale" xfId="7" builtinId="5"/>
  </cellStyles>
  <dxfs count="0"/>
  <tableStyles count="0" defaultTableStyle="TableStyleMedium2" defaultPivotStyle="PivotStyleLight16"/>
  <colors>
    <mruColors>
      <color rgb="FFE4AFFF"/>
      <color rgb="FF9F5FC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21339378032294E-2"/>
          <c:y val="2.6748939239427335E-2"/>
          <c:w val="0.90472488666189455"/>
          <c:h val="0.80887769485903827"/>
        </c:manualLayout>
      </c:layout>
      <c:lineChart>
        <c:grouping val="standard"/>
        <c:varyColors val="0"/>
        <c:ser>
          <c:idx val="0"/>
          <c:order val="0"/>
          <c:tx>
            <c:strRef>
              <c:f>'Tab 1.1 Graf 1.1'!$A$16</c:f>
              <c:strCache>
                <c:ptCount val="1"/>
                <c:pt idx="0">
                  <c:v>UE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4"/>
          </c:marker>
          <c:dLbls>
            <c:dLbl>
              <c:idx val="8"/>
              <c:layout>
                <c:manualLayout>
                  <c:x val="-2.4248827860073686E-2"/>
                  <c:y val="-3.507817061926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42-441F-A859-D361A13B6CBC}"/>
                </c:ext>
              </c:extLst>
            </c:dLbl>
            <c:dLbl>
              <c:idx val="9"/>
              <c:layout>
                <c:manualLayout>
                  <c:x val="-2.2237318223675438E-2"/>
                  <c:y val="-4.037900552163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42-441F-A859-D361A13B6CBC}"/>
                </c:ext>
              </c:extLst>
            </c:dLbl>
            <c:dLbl>
              <c:idx val="10"/>
              <c:layout>
                <c:manualLayout>
                  <c:x val="-2.2237318223675511E-2"/>
                  <c:y val="-4.5679840424000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42-441F-A859-D361A13B6CBC}"/>
                </c:ext>
              </c:extLst>
            </c:dLbl>
            <c:dLbl>
              <c:idx val="11"/>
              <c:layout>
                <c:manualLayout>
                  <c:x val="-2.4248827860073686E-2"/>
                  <c:y val="3.383268311149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4248827860073686E-2"/>
                  <c:y val="3.913351801386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9341111111111109E-2"/>
                  <c:y val="4.820854700854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6212758394991331E-2"/>
                  <c:y val="2.8048634373958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 1.1 Graf 1.1'!$B$15:$V$15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'Tab 1.1 Graf 1.1'!$B$16:$V$16</c:f>
              <c:numCache>
                <c:formatCode>#,##0.0</c:formatCode>
                <c:ptCount val="21"/>
                <c:pt idx="0">
                  <c:v>119.40432122101041</c:v>
                </c:pt>
                <c:pt idx="1">
                  <c:v>116.95253977285978</c:v>
                </c:pt>
                <c:pt idx="2">
                  <c:v>109.56855886231108</c:v>
                </c:pt>
                <c:pt idx="3">
                  <c:v>102.55330290427432</c:v>
                </c:pt>
                <c:pt idx="4">
                  <c:v>97.794554004410969</c:v>
                </c:pt>
                <c:pt idx="5">
                  <c:v>92.469594638817014</c:v>
                </c:pt>
                <c:pt idx="6">
                  <c:v>91.415875951190728</c:v>
                </c:pt>
                <c:pt idx="7">
                  <c:v>83.935187660542411</c:v>
                </c:pt>
                <c:pt idx="8">
                  <c:v>74.889721178321622</c:v>
                </c:pt>
                <c:pt idx="9">
                  <c:v>67.1721745271999</c:v>
                </c:pt>
                <c:pt idx="10">
                  <c:v>65.124733489958416</c:v>
                </c:pt>
                <c:pt idx="11">
                  <c:v>60.006098454010932</c:v>
                </c:pt>
                <c:pt idx="12">
                  <c:v>54.701645137726409</c:v>
                </c:pt>
                <c:pt idx="13">
                  <c:v>54.437946978102886</c:v>
                </c:pt>
                <c:pt idx="14">
                  <c:v>54.83136136237281</c:v>
                </c:pt>
                <c:pt idx="15">
                  <c:v>53.489842714209225</c:v>
                </c:pt>
                <c:pt idx="16">
                  <c:v>52.468032473576379</c:v>
                </c:pt>
                <c:pt idx="17">
                  <c:v>52.275515118074154</c:v>
                </c:pt>
                <c:pt idx="18">
                  <c:v>50.921585368238738</c:v>
                </c:pt>
                <c:pt idx="19">
                  <c:v>42.117911206704299</c:v>
                </c:pt>
                <c:pt idx="20">
                  <c:v>44.562313956268667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42-441F-A859-D361A13B6CBC}"/>
            </c:ext>
          </c:extLst>
        </c:ser>
        <c:ser>
          <c:idx val="1"/>
          <c:order val="1"/>
          <c:tx>
            <c:strRef>
              <c:f>'Tab 1.1 Graf 1.1'!$A$17</c:f>
              <c:strCache>
                <c:ptCount val="1"/>
                <c:pt idx="0">
                  <c:v>Italia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4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8"/>
              <c:layout>
                <c:manualLayout>
                  <c:x val="-2.6260337496471938E-2"/>
                  <c:y val="3.507817061926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42-441F-A859-D361A13B6CBC}"/>
                </c:ext>
              </c:extLst>
            </c:dLbl>
            <c:dLbl>
              <c:idx val="9"/>
              <c:layout>
                <c:manualLayout>
                  <c:x val="-2.827184713287019E-2"/>
                  <c:y val="3.507817061926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260337496472011E-2"/>
                  <c:y val="4.0379005521633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rgbClr val="00B05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 1.1 Graf 1.1'!$B$15:$V$15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'Tab 1.1 Graf 1.1'!$B$17:$V$17</c:f>
              <c:numCache>
                <c:formatCode>#,##0.0</c:formatCode>
                <c:ptCount val="21"/>
                <c:pt idx="0">
                  <c:v>124.54782194495236</c:v>
                </c:pt>
                <c:pt idx="1">
                  <c:v>122.32950463306787</c:v>
                </c:pt>
                <c:pt idx="2">
                  <c:v>114.51113629088223</c:v>
                </c:pt>
                <c:pt idx="3">
                  <c:v>106.12750887350876</c:v>
                </c:pt>
                <c:pt idx="4">
                  <c:v>100.36315055316992</c:v>
                </c:pt>
                <c:pt idx="5">
                  <c:v>97.499347266894134</c:v>
                </c:pt>
                <c:pt idx="6">
                  <c:v>87.801992287268334</c:v>
                </c:pt>
                <c:pt idx="7">
                  <c:v>80.320629071846852</c:v>
                </c:pt>
                <c:pt idx="8">
                  <c:v>71.69767097383756</c:v>
                </c:pt>
                <c:pt idx="9">
                  <c:v>69.402484840073953</c:v>
                </c:pt>
                <c:pt idx="10">
                  <c:v>65.005655955191287</c:v>
                </c:pt>
                <c:pt idx="11">
                  <c:v>63.033554559891513</c:v>
                </c:pt>
                <c:pt idx="12">
                  <c:v>56.463176350844343</c:v>
                </c:pt>
                <c:pt idx="13">
                  <c:v>55.618487117929284</c:v>
                </c:pt>
                <c:pt idx="14">
                  <c:v>56.44602629072471</c:v>
                </c:pt>
                <c:pt idx="15">
                  <c:v>54.150346102027832</c:v>
                </c:pt>
                <c:pt idx="16">
                  <c:v>55.800852999788944</c:v>
                </c:pt>
                <c:pt idx="17">
                  <c:v>55.427798783391403</c:v>
                </c:pt>
                <c:pt idx="18">
                  <c:v>53.123201854748125</c:v>
                </c:pt>
                <c:pt idx="19">
                  <c:v>40.293511396220559</c:v>
                </c:pt>
                <c:pt idx="20">
                  <c:v>48.61907207313228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442-441F-A859-D361A13B6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283816"/>
        <c:axId val="1"/>
      </c:lineChart>
      <c:catAx>
        <c:axId val="520283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20283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79770852541955"/>
          <c:y val="2.030182421227197E-2"/>
          <c:w val="0.31318205678835598"/>
          <c:h val="0.11157555922793601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2932098765433E-2"/>
          <c:y val="5.1516296296296296E-2"/>
          <c:w val="0.93805972640890156"/>
          <c:h val="0.62921478948565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2.3'!$C$5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6CE-49DE-8EA8-8D562DD8EA7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CE-49DE-8EA8-8D562DD8EA7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6CE-49DE-8EA8-8D562DD8EA7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6CE-49DE-8EA8-8D562DD8EA7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6CE-49DE-8EA8-8D562DD8EA7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6CE-49DE-8EA8-8D562DD8EA7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6CE-49DE-8EA8-8D562DD8EA7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6CE-49DE-8EA8-8D562DD8EA7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6CE-49DE-8EA8-8D562DD8EA7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6CE-49DE-8EA8-8D562DD8EA7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6CE-49DE-8EA8-8D562DD8EA7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6CE-49DE-8EA8-8D562DD8EA7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6CE-49DE-8EA8-8D562DD8EA7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6CE-49DE-8EA8-8D562DD8EA7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6CE-49DE-8EA8-8D562DD8EA7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CE-49DE-8EA8-8D562DD8EA7B}"/>
                </c:ext>
              </c:extLst>
            </c:dLbl>
            <c:dLbl>
              <c:idx val="13"/>
              <c:layout>
                <c:manualLayout>
                  <c:x val="-3.9197530864198251E-3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CE-49DE-8EA8-8D562DD8EA7B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CE-49DE-8EA8-8D562DD8EA7B}"/>
                </c:ext>
              </c:extLst>
            </c:dLbl>
            <c:dLbl>
              <c:idx val="20"/>
              <c:layout>
                <c:manualLayout>
                  <c:x val="0"/>
                  <c:y val="-3.7629629629629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CE-49DE-8EA8-8D562DD8EA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2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2.3'!$B$6:$B$26</c:f>
              <c:strCache>
                <c:ptCount val="21"/>
                <c:pt idx="0">
                  <c:v>  Basilicata</c:v>
                </c:pt>
                <c:pt idx="1">
                  <c:v>  Molise</c:v>
                </c:pt>
                <c:pt idx="2">
                  <c:v>  Valle d'Aosta</c:v>
                </c:pt>
                <c:pt idx="3">
                  <c:v>  Sardegna</c:v>
                </c:pt>
                <c:pt idx="4">
                  <c:v>  Calabria</c:v>
                </c:pt>
                <c:pt idx="5">
                  <c:v>  Puglia</c:v>
                </c:pt>
                <c:pt idx="6">
                  <c:v>  Veneto</c:v>
                </c:pt>
                <c:pt idx="7">
                  <c:v>  Piemonte</c:v>
                </c:pt>
                <c:pt idx="8">
                  <c:v>  Campania</c:v>
                </c:pt>
                <c:pt idx="9">
                  <c:v>  Friuli-V. Giulia</c:v>
                </c:pt>
                <c:pt idx="10">
                  <c:v>  Umbria</c:v>
                </c:pt>
                <c:pt idx="11">
                  <c:v>  Sicilia</c:v>
                </c:pt>
                <c:pt idx="12">
                  <c:v>  Trentino-A. Adige</c:v>
                </c:pt>
                <c:pt idx="13">
                  <c:v>  Abruzzo</c:v>
                </c:pt>
                <c:pt idx="14">
                  <c:v>Italia</c:v>
                </c:pt>
                <c:pt idx="15">
                  <c:v>  Emilia-Romagna</c:v>
                </c:pt>
                <c:pt idx="16">
                  <c:v>  Marche</c:v>
                </c:pt>
                <c:pt idx="17">
                  <c:v>  Lazio</c:v>
                </c:pt>
                <c:pt idx="18">
                  <c:v>  Toscana</c:v>
                </c:pt>
                <c:pt idx="19">
                  <c:v>  Lombardia</c:v>
                </c:pt>
                <c:pt idx="20">
                  <c:v>  Liguria</c:v>
                </c:pt>
              </c:strCache>
            </c:strRef>
          </c:cat>
          <c:val>
            <c:numRef>
              <c:f>'Graf 2.3'!$C$6:$C$26</c:f>
              <c:numCache>
                <c:formatCode>#,##0.0_ ;\-#,##0.0\ </c:formatCode>
                <c:ptCount val="21"/>
                <c:pt idx="0">
                  <c:v>3.51044</c:v>
                </c:pt>
                <c:pt idx="1">
                  <c:v>2.9733999999999998</c:v>
                </c:pt>
                <c:pt idx="2">
                  <c:v>3.01003</c:v>
                </c:pt>
                <c:pt idx="3">
                  <c:v>2.64201</c:v>
                </c:pt>
                <c:pt idx="4">
                  <c:v>3.4794200000000002</c:v>
                </c:pt>
                <c:pt idx="5">
                  <c:v>2.2394799999999999</c:v>
                </c:pt>
                <c:pt idx="6">
                  <c:v>2.37086</c:v>
                </c:pt>
                <c:pt idx="7">
                  <c:v>2.4143699999999999</c:v>
                </c:pt>
                <c:pt idx="8">
                  <c:v>2.3765299999999998</c:v>
                </c:pt>
                <c:pt idx="9">
                  <c:v>2.33074</c:v>
                </c:pt>
                <c:pt idx="10">
                  <c:v>2.13585</c:v>
                </c:pt>
                <c:pt idx="11">
                  <c:v>2.0402</c:v>
                </c:pt>
                <c:pt idx="12">
                  <c:v>1.9391499999999999</c:v>
                </c:pt>
                <c:pt idx="13">
                  <c:v>2.0453399999999999</c:v>
                </c:pt>
                <c:pt idx="14">
                  <c:v>1.8770800000000001</c:v>
                </c:pt>
                <c:pt idx="15">
                  <c:v>1.9593400000000001</c:v>
                </c:pt>
                <c:pt idx="16">
                  <c:v>1.9739899999999999</c:v>
                </c:pt>
                <c:pt idx="17">
                  <c:v>1.5804</c:v>
                </c:pt>
                <c:pt idx="18">
                  <c:v>1.4192400000000001</c:v>
                </c:pt>
                <c:pt idx="19">
                  <c:v>1.4328000000000001</c:v>
                </c:pt>
                <c:pt idx="20">
                  <c:v>0.86095999999999995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6CE-49DE-8EA8-8D562DD8EA7B}"/>
            </c:ext>
          </c:extLst>
        </c:ser>
        <c:ser>
          <c:idx val="1"/>
          <c:order val="1"/>
          <c:tx>
            <c:strRef>
              <c:f>'Graf 2.3'!$D$5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6CE-49DE-8EA8-8D562DD8EA7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6CE-49DE-8EA8-8D562DD8EA7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6CE-49DE-8EA8-8D562DD8EA7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6CE-49DE-8EA8-8D562DD8EA7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6CE-49DE-8EA8-8D562DD8EA7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9-B6CE-49DE-8EA8-8D562DD8EA7B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B6CE-49DE-8EA8-8D562DD8EA7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6CE-49DE-8EA8-8D562DD8EA7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6CE-49DE-8EA8-8D562DD8EA7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B6CE-49DE-8EA8-8D562DD8EA7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6CE-49DE-8EA8-8D562DD8EA7B}"/>
                </c:ext>
              </c:extLst>
            </c:dLbl>
            <c:dLbl>
              <c:idx val="13"/>
              <c:layout>
                <c:manualLayout>
                  <c:x val="0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CE-49DE-8EA8-8D562DD8EA7B}"/>
                </c:ext>
              </c:extLst>
            </c:dLbl>
            <c:dLbl>
              <c:idx val="14"/>
              <c:layout>
                <c:manualLayout>
                  <c:x val="1.3719135802469137E-2"/>
                  <c:y val="-4.7037037037037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6CE-49DE-8EA8-8D562DD8EA7B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6CE-49DE-8EA8-8D562DD8EA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2.3'!$B$6:$B$26</c:f>
              <c:strCache>
                <c:ptCount val="21"/>
                <c:pt idx="0">
                  <c:v>  Basilicata</c:v>
                </c:pt>
                <c:pt idx="1">
                  <c:v>  Molise</c:v>
                </c:pt>
                <c:pt idx="2">
                  <c:v>  Valle d'Aosta</c:v>
                </c:pt>
                <c:pt idx="3">
                  <c:v>  Sardegna</c:v>
                </c:pt>
                <c:pt idx="4">
                  <c:v>  Calabria</c:v>
                </c:pt>
                <c:pt idx="5">
                  <c:v>  Puglia</c:v>
                </c:pt>
                <c:pt idx="6">
                  <c:v>  Veneto</c:v>
                </c:pt>
                <c:pt idx="7">
                  <c:v>  Piemonte</c:v>
                </c:pt>
                <c:pt idx="8">
                  <c:v>  Campania</c:v>
                </c:pt>
                <c:pt idx="9">
                  <c:v>  Friuli-V. Giulia</c:v>
                </c:pt>
                <c:pt idx="10">
                  <c:v>  Umbria</c:v>
                </c:pt>
                <c:pt idx="11">
                  <c:v>  Sicilia</c:v>
                </c:pt>
                <c:pt idx="12">
                  <c:v>  Trentino-A. Adige</c:v>
                </c:pt>
                <c:pt idx="13">
                  <c:v>  Abruzzo</c:v>
                </c:pt>
                <c:pt idx="14">
                  <c:v>Italia</c:v>
                </c:pt>
                <c:pt idx="15">
                  <c:v>  Emilia-Romagna</c:v>
                </c:pt>
                <c:pt idx="16">
                  <c:v>  Marche</c:v>
                </c:pt>
                <c:pt idx="17">
                  <c:v>  Lazio</c:v>
                </c:pt>
                <c:pt idx="18">
                  <c:v>  Toscana</c:v>
                </c:pt>
                <c:pt idx="19">
                  <c:v>  Lombardia</c:v>
                </c:pt>
                <c:pt idx="20">
                  <c:v>  Liguria</c:v>
                </c:pt>
              </c:strCache>
            </c:strRef>
          </c:cat>
          <c:val>
            <c:numRef>
              <c:f>'Graf 2.3'!$D$6:$D$26</c:f>
              <c:numCache>
                <c:formatCode>#,##0.0_ ;\-#,##0.0\ </c:formatCode>
                <c:ptCount val="21"/>
                <c:pt idx="0">
                  <c:v>5.0328200000000001</c:v>
                </c:pt>
                <c:pt idx="1">
                  <c:v>3.1674199999999999</c:v>
                </c:pt>
                <c:pt idx="2">
                  <c:v>3.0581</c:v>
                </c:pt>
                <c:pt idx="3">
                  <c:v>3.0184099999999998</c:v>
                </c:pt>
                <c:pt idx="4">
                  <c:v>2.5992299999999999</c:v>
                </c:pt>
                <c:pt idx="5">
                  <c:v>2.43377</c:v>
                </c:pt>
                <c:pt idx="6">
                  <c:v>2.42814</c:v>
                </c:pt>
                <c:pt idx="7">
                  <c:v>2.3748499999999999</c:v>
                </c:pt>
                <c:pt idx="8">
                  <c:v>2.3215599999999998</c:v>
                </c:pt>
                <c:pt idx="9">
                  <c:v>2.2664599999999999</c:v>
                </c:pt>
                <c:pt idx="10">
                  <c:v>2.17584</c:v>
                </c:pt>
                <c:pt idx="11">
                  <c:v>2.1639200000000001</c:v>
                </c:pt>
                <c:pt idx="12">
                  <c:v>2.1147100000000001</c:v>
                </c:pt>
                <c:pt idx="13">
                  <c:v>2.0892400000000002</c:v>
                </c:pt>
                <c:pt idx="14">
                  <c:v>1.90429</c:v>
                </c:pt>
                <c:pt idx="15">
                  <c:v>1.8646199999999999</c:v>
                </c:pt>
                <c:pt idx="16">
                  <c:v>1.8380099999999999</c:v>
                </c:pt>
                <c:pt idx="17">
                  <c:v>1.67201</c:v>
                </c:pt>
                <c:pt idx="18">
                  <c:v>1.48898</c:v>
                </c:pt>
                <c:pt idx="19">
                  <c:v>1.3965099999999999</c:v>
                </c:pt>
                <c:pt idx="20">
                  <c:v>0.72491000000000005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6CE-49DE-8EA8-8D562DD8E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809280"/>
        <c:axId val="259810816"/>
      </c:barChart>
      <c:catAx>
        <c:axId val="25980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259810816"/>
        <c:crosses val="autoZero"/>
        <c:auto val="1"/>
        <c:lblAlgn val="ctr"/>
        <c:lblOffset val="100"/>
        <c:noMultiLvlLbl val="0"/>
      </c:catAx>
      <c:valAx>
        <c:axId val="259810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5980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282191358024693"/>
          <c:y val="0.93242136752136728"/>
          <c:w val="0.3092840188528459"/>
          <c:h val="5.7766783712163955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53505918097656E-2"/>
          <c:y val="5.1125399222762186E-2"/>
          <c:w val="0.93506176054858481"/>
          <c:h val="0.61676965811965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2.9'!$C$4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110-46D1-B739-64E47859CA0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110-46D1-B739-64E47859CA0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110-46D1-B739-64E47859CA0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110-46D1-B739-64E47859CA0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110-46D1-B739-64E47859CA0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110-46D1-B739-64E47859CA0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110-46D1-B739-64E47859CA0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110-46D1-B739-64E47859CA0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110-46D1-B739-64E47859CA0D}"/>
              </c:ext>
            </c:extLst>
          </c:dPt>
          <c:dLbls>
            <c:dLbl>
              <c:idx val="0"/>
              <c:layout>
                <c:manualLayout>
                  <c:x val="3.8998146820345978E-3"/>
                  <c:y val="-1.844420917185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10-46D1-B739-64E47859CA0D}"/>
                </c:ext>
              </c:extLst>
            </c:dLbl>
            <c:dLbl>
              <c:idx val="7"/>
              <c:layout>
                <c:manualLayout>
                  <c:x val="-1.9598765432099485E-3"/>
                  <c:y val="-2.4906356023612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10-46D1-B739-64E47859CA0D}"/>
                </c:ext>
              </c:extLst>
            </c:dLbl>
            <c:dLbl>
              <c:idx val="10"/>
              <c:layout>
                <c:manualLayout>
                  <c:x val="0"/>
                  <c:y val="-1.4268033052404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10-46D1-B739-64E47859CA0D}"/>
                </c:ext>
              </c:extLst>
            </c:dLbl>
            <c:dLbl>
              <c:idx val="20"/>
              <c:layout>
                <c:manualLayout>
                  <c:x val="-1.9499073410172989E-3"/>
                  <c:y val="-2.7666313757782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10-46D1-B739-64E47859CA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2.9'!$B$5:$B$25</c:f>
              <c:strCache>
                <c:ptCount val="21"/>
                <c:pt idx="0">
                  <c:v>  Calabria</c:v>
                </c:pt>
                <c:pt idx="1">
                  <c:v>  Puglia</c:v>
                </c:pt>
                <c:pt idx="2">
                  <c:v>  Basilicata</c:v>
                </c:pt>
                <c:pt idx="3">
                  <c:v>  Sicilia</c:v>
                </c:pt>
                <c:pt idx="4">
                  <c:v>  Campania</c:v>
                </c:pt>
                <c:pt idx="5">
                  <c:v>  Abruzzo</c:v>
                </c:pt>
                <c:pt idx="6">
                  <c:v>  Piemonte</c:v>
                </c:pt>
                <c:pt idx="7">
                  <c:v>  Sardegna</c:v>
                </c:pt>
                <c:pt idx="8">
                  <c:v>  Valle d'Aosta</c:v>
                </c:pt>
                <c:pt idx="9">
                  <c:v>  Umbria</c:v>
                </c:pt>
                <c:pt idx="10">
                  <c:v>  Molise</c:v>
                </c:pt>
                <c:pt idx="11">
                  <c:v>Italia</c:v>
                </c:pt>
                <c:pt idx="12">
                  <c:v>  Marche</c:v>
                </c:pt>
                <c:pt idx="13">
                  <c:v>  Lazio</c:v>
                </c:pt>
                <c:pt idx="14">
                  <c:v>  Lombardia</c:v>
                </c:pt>
                <c:pt idx="15">
                  <c:v>  Trentino-A. Adige</c:v>
                </c:pt>
                <c:pt idx="16">
                  <c:v>  Veneto</c:v>
                </c:pt>
                <c:pt idx="17">
                  <c:v>  Emilia-Romagna</c:v>
                </c:pt>
                <c:pt idx="18">
                  <c:v>  Toscana</c:v>
                </c:pt>
                <c:pt idx="19">
                  <c:v>  Friuli-Venezia G.</c:v>
                </c:pt>
                <c:pt idx="20">
                  <c:v>  Liguria</c:v>
                </c:pt>
              </c:strCache>
            </c:strRef>
          </c:cat>
          <c:val>
            <c:numRef>
              <c:f>'Graf 2.9'!$C$5:$C$25</c:f>
              <c:numCache>
                <c:formatCode>#,##0.0_ ;\-#,##0.0\ </c:formatCode>
                <c:ptCount val="21"/>
                <c:pt idx="0">
                  <c:v>155.74024</c:v>
                </c:pt>
                <c:pt idx="1">
                  <c:v>154.31433000000001</c:v>
                </c:pt>
                <c:pt idx="2">
                  <c:v>145.20697000000001</c:v>
                </c:pt>
                <c:pt idx="3">
                  <c:v>145.71055000000001</c:v>
                </c:pt>
                <c:pt idx="4">
                  <c:v>142.36743000000001</c:v>
                </c:pt>
                <c:pt idx="5">
                  <c:v>140.0513</c:v>
                </c:pt>
                <c:pt idx="6">
                  <c:v>138.09817000000001</c:v>
                </c:pt>
                <c:pt idx="7">
                  <c:v>140.125</c:v>
                </c:pt>
                <c:pt idx="8">
                  <c:v>132.38865999999999</c:v>
                </c:pt>
                <c:pt idx="9">
                  <c:v>133.88306</c:v>
                </c:pt>
                <c:pt idx="10">
                  <c:v>147.74347</c:v>
                </c:pt>
                <c:pt idx="11">
                  <c:v>134.80033</c:v>
                </c:pt>
                <c:pt idx="12">
                  <c:v>134.61291</c:v>
                </c:pt>
                <c:pt idx="13">
                  <c:v>131.8083</c:v>
                </c:pt>
                <c:pt idx="14">
                  <c:v>130.31968000000001</c:v>
                </c:pt>
                <c:pt idx="15">
                  <c:v>133.6645</c:v>
                </c:pt>
                <c:pt idx="16">
                  <c:v>133.12907999999999</c:v>
                </c:pt>
                <c:pt idx="17">
                  <c:v>128.8031</c:v>
                </c:pt>
                <c:pt idx="18">
                  <c:v>128.78788</c:v>
                </c:pt>
                <c:pt idx="19">
                  <c:v>124.98316</c:v>
                </c:pt>
                <c:pt idx="20">
                  <c:v>122.32765999999999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110-46D1-B739-64E47859CA0D}"/>
            </c:ext>
          </c:extLst>
        </c:ser>
        <c:ser>
          <c:idx val="1"/>
          <c:order val="1"/>
          <c:tx>
            <c:strRef>
              <c:f>'Graf 2.9'!$D$4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110-46D1-B739-64E47859CA0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110-46D1-B739-64E47859CA0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110-46D1-B739-64E47859CA0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0-C110-46D1-B739-64E47859CA0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110-46D1-B739-64E47859CA0D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3-C110-46D1-B739-64E47859CA0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110-46D1-B739-64E47859CA0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110-46D1-B739-64E47859CA0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110-46D1-B739-64E47859CA0D}"/>
              </c:ext>
            </c:extLst>
          </c:dPt>
          <c:dLbls>
            <c:dLbl>
              <c:idx val="0"/>
              <c:layout>
                <c:manualLayout>
                  <c:x val="1.3649351387121093E-2"/>
                  <c:y val="1.38331568788912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110-46D1-B739-64E47859CA0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10-46D1-B739-64E47859CA0D}"/>
                </c:ext>
              </c:extLst>
            </c:dLbl>
            <c:dLbl>
              <c:idx val="7"/>
              <c:layout>
                <c:manualLayout>
                  <c:x val="3.9197530864197531E-3"/>
                  <c:y val="1.99250848188896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10-46D1-B739-64E47859CA0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10-46D1-B739-64E47859CA0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10-46D1-B739-64E47859CA0D}"/>
                </c:ext>
              </c:extLst>
            </c:dLbl>
            <c:dLbl>
              <c:idx val="20"/>
              <c:layout>
                <c:manualLayout>
                  <c:x val="1.9499073410172989E-3"/>
                  <c:y val="1.84442091718549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110-46D1-B739-64E47859CA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2.9'!$B$5:$B$25</c:f>
              <c:strCache>
                <c:ptCount val="21"/>
                <c:pt idx="0">
                  <c:v>  Calabria</c:v>
                </c:pt>
                <c:pt idx="1">
                  <c:v>  Puglia</c:v>
                </c:pt>
                <c:pt idx="2">
                  <c:v>  Basilicata</c:v>
                </c:pt>
                <c:pt idx="3">
                  <c:v>  Sicilia</c:v>
                </c:pt>
                <c:pt idx="4">
                  <c:v>  Campania</c:v>
                </c:pt>
                <c:pt idx="5">
                  <c:v>  Abruzzo</c:v>
                </c:pt>
                <c:pt idx="6">
                  <c:v>  Piemonte</c:v>
                </c:pt>
                <c:pt idx="7">
                  <c:v>  Sardegna</c:v>
                </c:pt>
                <c:pt idx="8">
                  <c:v>  Valle d'Aosta</c:v>
                </c:pt>
                <c:pt idx="9">
                  <c:v>  Umbria</c:v>
                </c:pt>
                <c:pt idx="10">
                  <c:v>  Molise</c:v>
                </c:pt>
                <c:pt idx="11">
                  <c:v>Italia</c:v>
                </c:pt>
                <c:pt idx="12">
                  <c:v>  Marche</c:v>
                </c:pt>
                <c:pt idx="13">
                  <c:v>  Lazio</c:v>
                </c:pt>
                <c:pt idx="14">
                  <c:v>  Lombardia</c:v>
                </c:pt>
                <c:pt idx="15">
                  <c:v>  Trentino-A. Adige</c:v>
                </c:pt>
                <c:pt idx="16">
                  <c:v>  Veneto</c:v>
                </c:pt>
                <c:pt idx="17">
                  <c:v>  Emilia-Romagna</c:v>
                </c:pt>
                <c:pt idx="18">
                  <c:v>  Toscana</c:v>
                </c:pt>
                <c:pt idx="19">
                  <c:v>  Friuli-Venezia G.</c:v>
                </c:pt>
                <c:pt idx="20">
                  <c:v>  Liguria</c:v>
                </c:pt>
              </c:strCache>
            </c:strRef>
          </c:cat>
          <c:val>
            <c:numRef>
              <c:f>'Graf 2.9'!$D$5:$D$25</c:f>
              <c:numCache>
                <c:formatCode>#,##0.0_ ;\-#,##0.0\ </c:formatCode>
                <c:ptCount val="21"/>
                <c:pt idx="0">
                  <c:v>157.00738000000001</c:v>
                </c:pt>
                <c:pt idx="1">
                  <c:v>153.52143000000001</c:v>
                </c:pt>
                <c:pt idx="2">
                  <c:v>148.24945</c:v>
                </c:pt>
                <c:pt idx="3">
                  <c:v>145.52852999999999</c:v>
                </c:pt>
                <c:pt idx="4">
                  <c:v>142.57203999999999</c:v>
                </c:pt>
                <c:pt idx="5">
                  <c:v>140.75779</c:v>
                </c:pt>
                <c:pt idx="6">
                  <c:v>138.78596999999999</c:v>
                </c:pt>
                <c:pt idx="7">
                  <c:v>137.54904999999999</c:v>
                </c:pt>
                <c:pt idx="8">
                  <c:v>136.69725</c:v>
                </c:pt>
                <c:pt idx="9">
                  <c:v>136.58969999999999</c:v>
                </c:pt>
                <c:pt idx="10">
                  <c:v>136.19909999999999</c:v>
                </c:pt>
                <c:pt idx="11">
                  <c:v>134.71357</c:v>
                </c:pt>
                <c:pt idx="12">
                  <c:v>134.53847999999999</c:v>
                </c:pt>
                <c:pt idx="13">
                  <c:v>132.19236000000001</c:v>
                </c:pt>
                <c:pt idx="14">
                  <c:v>131.70291</c:v>
                </c:pt>
                <c:pt idx="15">
                  <c:v>131.04774</c:v>
                </c:pt>
                <c:pt idx="16">
                  <c:v>130.75642999999999</c:v>
                </c:pt>
                <c:pt idx="17">
                  <c:v>129.95983000000001</c:v>
                </c:pt>
                <c:pt idx="18">
                  <c:v>127.76785</c:v>
                </c:pt>
                <c:pt idx="19">
                  <c:v>125.72741000000001</c:v>
                </c:pt>
                <c:pt idx="20">
                  <c:v>122.25614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110-46D1-B739-64E47859C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62336"/>
        <c:axId val="109263872"/>
      </c:barChart>
      <c:catAx>
        <c:axId val="10926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9263872"/>
        <c:crosses val="autoZero"/>
        <c:auto val="1"/>
        <c:lblAlgn val="ctr"/>
        <c:lblOffset val="100"/>
        <c:noMultiLvlLbl val="0"/>
      </c:catAx>
      <c:valAx>
        <c:axId val="109263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926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644475308641981"/>
          <c:y val="0.92914037037037034"/>
          <c:w val="0.33749038099346468"/>
          <c:h val="6.6624043869032604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74424501630149E-2"/>
          <c:y val="3.5597240580130009E-2"/>
          <c:w val="0.93599903016526276"/>
          <c:h val="0.65155765893674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2.4-2.6, Graf 2.4-2.6,3.13'!$X$8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F4-4BAC-A850-4F1D6C49E5F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F4-4BAC-A850-4F1D6C49E5F6}"/>
              </c:ext>
            </c:extLst>
          </c:dPt>
          <c:dPt>
            <c:idx val="4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3-A5F4-4BAC-A850-4F1D6C49E5F6}"/>
              </c:ext>
            </c:extLst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5-A5F4-4BAC-A850-4F1D6C49E5F6}"/>
              </c:ext>
            </c:extLst>
          </c:dPt>
          <c:dPt>
            <c:idx val="1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A5F4-4BAC-A850-4F1D6C49E5F6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9-A5F4-4BAC-A850-4F1D6C49E5F6}"/>
              </c:ext>
            </c:extLst>
          </c:dPt>
          <c:dPt>
            <c:idx val="19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B-A5F4-4BAC-A850-4F1D6C49E5F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5F4-4BAC-A850-4F1D6C49E5F6}"/>
              </c:ext>
            </c:extLst>
          </c:dPt>
          <c:dPt>
            <c:idx val="23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E-A5F4-4BAC-A850-4F1D6C49E5F6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F4-4BAC-A850-4F1D6C49E5F6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F4-4BAC-A850-4F1D6C49E5F6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F4-4BAC-A850-4F1D6C49E5F6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F4-4BAC-A850-4F1D6C49E5F6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F4-4BAC-A850-4F1D6C49E5F6}"/>
                </c:ext>
              </c:extLst>
            </c:dLbl>
            <c:dLbl>
              <c:idx val="19"/>
              <c:layout>
                <c:manualLayout>
                  <c:x val="3.91975308641960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F4-4BAC-A850-4F1D6C49E5F6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F4-4BAC-A850-4F1D6C49E5F6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F4-4BAC-A850-4F1D6C49E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2.4-2.6, Graf 2.4-2.6,3.13'!$W$9:$W$33</c:f>
              <c:strCache>
                <c:ptCount val="25"/>
                <c:pt idx="0">
                  <c:v>Lazio</c:v>
                </c:pt>
                <c:pt idx="1">
                  <c:v>Emilia-Romagna</c:v>
                </c:pt>
                <c:pt idx="2">
                  <c:v>Marche</c:v>
                </c:pt>
                <c:pt idx="3">
                  <c:v>Toscana</c:v>
                </c:pt>
                <c:pt idx="4">
                  <c:v>Teramo</c:v>
                </c:pt>
                <c:pt idx="5">
                  <c:v>Veneto</c:v>
                </c:pt>
                <c:pt idx="6">
                  <c:v> Valle d'Aosta</c:v>
                </c:pt>
                <c:pt idx="7">
                  <c:v>Sicilia</c:v>
                </c:pt>
                <c:pt idx="8">
                  <c:v>Piemonte</c:v>
                </c:pt>
                <c:pt idx="9">
                  <c:v>Italia</c:v>
                </c:pt>
                <c:pt idx="10">
                  <c:v>Friuli-Venezia G.</c:v>
                </c:pt>
                <c:pt idx="11">
                  <c:v>Umbria</c:v>
                </c:pt>
                <c:pt idx="12">
                  <c:v>Basilicata</c:v>
                </c:pt>
                <c:pt idx="13">
                  <c:v>Campania</c:v>
                </c:pt>
                <c:pt idx="14">
                  <c:v>Liguria</c:v>
                </c:pt>
                <c:pt idx="15">
                  <c:v>Sardegna</c:v>
                </c:pt>
                <c:pt idx="16">
                  <c:v>Lombardia</c:v>
                </c:pt>
                <c:pt idx="17">
                  <c:v>Abruzzo</c:v>
                </c:pt>
                <c:pt idx="18">
                  <c:v>Chieti</c:v>
                </c:pt>
                <c:pt idx="19">
                  <c:v>Pescara</c:v>
                </c:pt>
                <c:pt idx="20">
                  <c:v>Trentino-A. Adige</c:v>
                </c:pt>
                <c:pt idx="21">
                  <c:v>Puglia</c:v>
                </c:pt>
                <c:pt idx="22">
                  <c:v>Calabria</c:v>
                </c:pt>
                <c:pt idx="23">
                  <c:v>L'Aquila</c:v>
                </c:pt>
                <c:pt idx="24">
                  <c:v>Molise</c:v>
                </c:pt>
              </c:strCache>
            </c:strRef>
          </c:cat>
          <c:val>
            <c:numRef>
              <c:f>'Tab 2.4-2.6, Graf 2.4-2.6,3.13'!$X$9:$X$33</c:f>
              <c:numCache>
                <c:formatCode>0.0</c:formatCode>
                <c:ptCount val="25"/>
                <c:pt idx="0">
                  <c:v>33.055197457583098</c:v>
                </c:pt>
                <c:pt idx="1">
                  <c:v>28.658648864305132</c:v>
                </c:pt>
                <c:pt idx="2">
                  <c:v>27.595973410943085</c:v>
                </c:pt>
                <c:pt idx="3">
                  <c:v>27.030082024012543</c:v>
                </c:pt>
                <c:pt idx="4">
                  <c:v>26.723811082698504</c:v>
                </c:pt>
                <c:pt idx="5">
                  <c:v>26.39910622525986</c:v>
                </c:pt>
                <c:pt idx="6">
                  <c:v>24.341758286340216</c:v>
                </c:pt>
                <c:pt idx="7">
                  <c:v>24.255378034060147</c:v>
                </c:pt>
                <c:pt idx="8">
                  <c:v>23.508113413952838</c:v>
                </c:pt>
                <c:pt idx="9">
                  <c:v>22.587987965567368</c:v>
                </c:pt>
                <c:pt idx="10">
                  <c:v>21.767386176453968</c:v>
                </c:pt>
                <c:pt idx="11">
                  <c:v>20.988573470792943</c:v>
                </c:pt>
                <c:pt idx="12">
                  <c:v>20.394069033923682</c:v>
                </c:pt>
                <c:pt idx="13">
                  <c:v>19.939547564544494</c:v>
                </c:pt>
                <c:pt idx="14">
                  <c:v>19.888208380692131</c:v>
                </c:pt>
                <c:pt idx="15">
                  <c:v>19.585798274491172</c:v>
                </c:pt>
                <c:pt idx="16">
                  <c:v>18.675155361478968</c:v>
                </c:pt>
                <c:pt idx="17">
                  <c:v>17.264536249051922</c:v>
                </c:pt>
                <c:pt idx="18">
                  <c:v>16.078096674915621</c:v>
                </c:pt>
                <c:pt idx="19">
                  <c:v>15.955554208197643</c:v>
                </c:pt>
                <c:pt idx="20">
                  <c:v>15.808681476921418</c:v>
                </c:pt>
                <c:pt idx="21">
                  <c:v>13.792004315364904</c:v>
                </c:pt>
                <c:pt idx="22">
                  <c:v>10.804783493748351</c:v>
                </c:pt>
                <c:pt idx="23">
                  <c:v>10.402904490933869</c:v>
                </c:pt>
                <c:pt idx="24">
                  <c:v>6.8635828588881687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5F4-4BAC-A850-4F1D6C49E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687104"/>
        <c:axId val="294688640"/>
      </c:barChart>
      <c:catAx>
        <c:axId val="29468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4688640"/>
        <c:crosses val="autoZero"/>
        <c:auto val="1"/>
        <c:lblAlgn val="ctr"/>
        <c:lblOffset val="100"/>
        <c:noMultiLvlLbl val="0"/>
      </c:catAx>
      <c:valAx>
        <c:axId val="294688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4687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6296296296296E-2"/>
          <c:y val="2.6749722222222223E-2"/>
          <c:w val="0.93537824074074072"/>
          <c:h val="0.68095873015873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2.4-2.6, Graf 2.4-2.6,3.13'!$X$42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3CA-41F8-B1D7-94AF00E3D84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3CA-41F8-B1D7-94AF00E3D84F}"/>
              </c:ext>
            </c:extLst>
          </c:dPt>
          <c:dPt>
            <c:idx val="8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3-83CA-41F8-B1D7-94AF00E3D84F}"/>
              </c:ext>
            </c:extLst>
          </c:dPt>
          <c:dPt>
            <c:idx val="1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5-83CA-41F8-B1D7-94AF00E3D84F}"/>
              </c:ext>
            </c:extLst>
          </c:dPt>
          <c:dPt>
            <c:idx val="16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7-83CA-41F8-B1D7-94AF00E3D84F}"/>
              </c:ext>
            </c:extLst>
          </c:dPt>
          <c:dPt>
            <c:idx val="1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83CA-41F8-B1D7-94AF00E3D84F}"/>
              </c:ext>
            </c:extLst>
          </c:dPt>
          <c:dPt>
            <c:idx val="19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B-83CA-41F8-B1D7-94AF00E3D84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3CA-41F8-B1D7-94AF00E3D84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CA-41F8-B1D7-94AF00E3D84F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CA-41F8-B1D7-94AF00E3D84F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CA-41F8-B1D7-94AF00E3D84F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CA-41F8-B1D7-94AF00E3D84F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CA-41F8-B1D7-94AF00E3D84F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CA-41F8-B1D7-94AF00E3D84F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CA-41F8-B1D7-94AF00E3D8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2.4-2.6, Graf 2.4-2.6,3.13'!$W$43:$W$66</c:f>
              <c:strCache>
                <c:ptCount val="24"/>
                <c:pt idx="0">
                  <c:v>Friuli-Venezia G.</c:v>
                </c:pt>
                <c:pt idx="1">
                  <c:v>Trentino-A. Adige</c:v>
                </c:pt>
                <c:pt idx="2">
                  <c:v>Emilia-Romagna</c:v>
                </c:pt>
                <c:pt idx="3">
                  <c:v> Valle d'Aosta</c:v>
                </c:pt>
                <c:pt idx="4">
                  <c:v>Marche</c:v>
                </c:pt>
                <c:pt idx="5">
                  <c:v>Liguria</c:v>
                </c:pt>
                <c:pt idx="6">
                  <c:v>Lazio</c:v>
                </c:pt>
                <c:pt idx="7">
                  <c:v>Piemonte</c:v>
                </c:pt>
                <c:pt idx="8">
                  <c:v>Pescara</c:v>
                </c:pt>
                <c:pt idx="9">
                  <c:v>Toscana</c:v>
                </c:pt>
                <c:pt idx="10">
                  <c:v>Italia</c:v>
                </c:pt>
                <c:pt idx="11">
                  <c:v>Campania</c:v>
                </c:pt>
                <c:pt idx="12">
                  <c:v>Sicilia</c:v>
                </c:pt>
                <c:pt idx="13">
                  <c:v>Lombardia</c:v>
                </c:pt>
                <c:pt idx="14">
                  <c:v>Veneto</c:v>
                </c:pt>
                <c:pt idx="15">
                  <c:v>Molise</c:v>
                </c:pt>
                <c:pt idx="16">
                  <c:v>Teramo</c:v>
                </c:pt>
                <c:pt idx="17">
                  <c:v>Calabria</c:v>
                </c:pt>
                <c:pt idx="18">
                  <c:v>Abruzzo</c:v>
                </c:pt>
                <c:pt idx="19">
                  <c:v>Chieti</c:v>
                </c:pt>
                <c:pt idx="20">
                  <c:v>Umbria</c:v>
                </c:pt>
                <c:pt idx="21">
                  <c:v>Puglia</c:v>
                </c:pt>
                <c:pt idx="22">
                  <c:v>Basilicata</c:v>
                </c:pt>
                <c:pt idx="23">
                  <c:v>L'Aquila</c:v>
                </c:pt>
              </c:strCache>
            </c:strRef>
          </c:cat>
          <c:val>
            <c:numRef>
              <c:f>'Tab 2.4-2.6, Graf 2.4-2.6,3.13'!$X$43:$X$66</c:f>
              <c:numCache>
                <c:formatCode>0.0</c:formatCode>
                <c:ptCount val="24"/>
                <c:pt idx="0">
                  <c:v>10.883693088226984</c:v>
                </c:pt>
                <c:pt idx="1">
                  <c:v>9.2992243981890681</c:v>
                </c:pt>
                <c:pt idx="2">
                  <c:v>8.575028794044055</c:v>
                </c:pt>
                <c:pt idx="3">
                  <c:v>8.113919428780072</c:v>
                </c:pt>
                <c:pt idx="4">
                  <c:v>7.4037977443993634</c:v>
                </c:pt>
                <c:pt idx="5">
                  <c:v>7.2923430729204481</c:v>
                </c:pt>
                <c:pt idx="6">
                  <c:v>6.9958089857318724</c:v>
                </c:pt>
                <c:pt idx="7">
                  <c:v>6.5822717559067954</c:v>
                </c:pt>
                <c:pt idx="8">
                  <c:v>6.3822216832790577</c:v>
                </c:pt>
                <c:pt idx="9">
                  <c:v>5.7336537626693271</c:v>
                </c:pt>
                <c:pt idx="10">
                  <c:v>4.9988420478937527</c:v>
                </c:pt>
                <c:pt idx="11">
                  <c:v>4.4507918670858251</c:v>
                </c:pt>
                <c:pt idx="12">
                  <c:v>3.938907543992674</c:v>
                </c:pt>
                <c:pt idx="13">
                  <c:v>3.9157583822455901</c:v>
                </c:pt>
                <c:pt idx="14">
                  <c:v>3.5061312955423256</c:v>
                </c:pt>
                <c:pt idx="15">
                  <c:v>3.4317914294440843</c:v>
                </c:pt>
                <c:pt idx="16">
                  <c:v>3.3404763853373129</c:v>
                </c:pt>
                <c:pt idx="17">
                  <c:v>3.2414350481245058</c:v>
                </c:pt>
                <c:pt idx="18">
                  <c:v>3.1390065907367131</c:v>
                </c:pt>
                <c:pt idx="19">
                  <c:v>2.6796827791526039</c:v>
                </c:pt>
                <c:pt idx="20">
                  <c:v>2.3320637189769937</c:v>
                </c:pt>
                <c:pt idx="21">
                  <c:v>2.0432598985725785</c:v>
                </c:pt>
                <c:pt idx="22">
                  <c:v>1.8540062758112437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3CA-41F8-B1D7-94AF00E3D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07584"/>
        <c:axId val="294709120"/>
      </c:barChart>
      <c:catAx>
        <c:axId val="2947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294709120"/>
        <c:crosses val="autoZero"/>
        <c:auto val="1"/>
        <c:lblAlgn val="ctr"/>
        <c:lblOffset val="100"/>
        <c:noMultiLvlLbl val="0"/>
      </c:catAx>
      <c:valAx>
        <c:axId val="294709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4707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35864898094727E-2"/>
          <c:y val="2.6749627423525494E-2"/>
          <c:w val="0.94146651234567902"/>
          <c:h val="0.67827063492063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5EE-43A8-A534-D34C4726825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5EE-43A8-A534-D34C47268251}"/>
              </c:ext>
            </c:extLst>
          </c:dPt>
          <c:dPt>
            <c:idx val="2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3-35EE-43A8-A534-D34C4726825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5EE-43A8-A534-D34C47268251}"/>
              </c:ext>
            </c:extLst>
          </c:dPt>
          <c:dPt>
            <c:idx val="8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6-35EE-43A8-A534-D34C4726825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5EE-43A8-A534-D34C4726825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5EE-43A8-A534-D34C47268251}"/>
              </c:ext>
            </c:extLst>
          </c:dPt>
          <c:dPt>
            <c:idx val="1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A-35EE-43A8-A534-D34C47268251}"/>
              </c:ext>
            </c:extLst>
          </c:dPt>
          <c:dPt>
            <c:idx val="1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C-35EE-43A8-A534-D34C47268251}"/>
              </c:ext>
            </c:extLst>
          </c:dPt>
          <c:dPt>
            <c:idx val="19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0E-35EE-43A8-A534-D34C472682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5EE-43A8-A534-D34C4726825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5EE-43A8-A534-D34C47268251}"/>
              </c:ext>
            </c:extLst>
          </c:dPt>
          <c:dPt>
            <c:idx val="24"/>
            <c:invertIfNegative val="0"/>
            <c:bubble3D val="0"/>
            <c:spPr>
              <a:solidFill>
                <a:srgbClr val="FF99FF"/>
              </a:solidFill>
            </c:spPr>
            <c:extLst>
              <c:ext xmlns:c16="http://schemas.microsoft.com/office/drawing/2014/chart" uri="{C3380CC4-5D6E-409C-BE32-E72D297353CC}">
                <c16:uniqueId val="{00000012-35EE-43A8-A534-D34C47268251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EE-43A8-A534-D34C4726825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EE-43A8-A534-D34C47268251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EE-43A8-A534-D34C47268251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EE-43A8-A534-D34C47268251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EE-43A8-A534-D34C47268251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EE-43A8-A534-D34C47268251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5EE-43A8-A534-D34C472682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2.4-2.6, Graf 2.4-2.6,3.13'!$W$76:$W$100</c:f>
              <c:strCache>
                <c:ptCount val="25"/>
                <c:pt idx="0">
                  <c:v>Basilicata</c:v>
                </c:pt>
                <c:pt idx="1">
                  <c:v> Valle d'Aosta</c:v>
                </c:pt>
                <c:pt idx="2">
                  <c:v>Teramo</c:v>
                </c:pt>
                <c:pt idx="3">
                  <c:v>Sardegna</c:v>
                </c:pt>
                <c:pt idx="4">
                  <c:v>Puglia</c:v>
                </c:pt>
                <c:pt idx="5">
                  <c:v>Molise</c:v>
                </c:pt>
                <c:pt idx="6">
                  <c:v>Veneto</c:v>
                </c:pt>
                <c:pt idx="7">
                  <c:v>Trentino-A. Adige</c:v>
                </c:pt>
                <c:pt idx="8">
                  <c:v>L'Aquila</c:v>
                </c:pt>
                <c:pt idx="9">
                  <c:v>Umbria</c:v>
                </c:pt>
                <c:pt idx="10">
                  <c:v>Emilia-Romagna</c:v>
                </c:pt>
                <c:pt idx="11">
                  <c:v>Friuli-Venezia G.</c:v>
                </c:pt>
                <c:pt idx="12">
                  <c:v>Toscana</c:v>
                </c:pt>
                <c:pt idx="13">
                  <c:v>Piemonte</c:v>
                </c:pt>
                <c:pt idx="14">
                  <c:v>Marche</c:v>
                </c:pt>
                <c:pt idx="15">
                  <c:v>Italia</c:v>
                </c:pt>
                <c:pt idx="16">
                  <c:v>Calabria</c:v>
                </c:pt>
                <c:pt idx="17">
                  <c:v>Abruzzo</c:v>
                </c:pt>
                <c:pt idx="18">
                  <c:v>Lazio</c:v>
                </c:pt>
                <c:pt idx="19">
                  <c:v>Chieti</c:v>
                </c:pt>
                <c:pt idx="20">
                  <c:v>Sicilia</c:v>
                </c:pt>
                <c:pt idx="21">
                  <c:v>Lombardia</c:v>
                </c:pt>
                <c:pt idx="22">
                  <c:v>Campania</c:v>
                </c:pt>
                <c:pt idx="23">
                  <c:v>Liguria</c:v>
                </c:pt>
                <c:pt idx="24">
                  <c:v>Pescara</c:v>
                </c:pt>
              </c:strCache>
            </c:strRef>
          </c:cat>
          <c:val>
            <c:numRef>
              <c:f>'Tab 2.4-2.6, Graf 2.4-2.6,3.13'!$X$76:$X$100</c:f>
              <c:numCache>
                <c:formatCode>0.0</c:formatCode>
                <c:ptCount val="25"/>
                <c:pt idx="0">
                  <c:v>63.036213377582285</c:v>
                </c:pt>
                <c:pt idx="1">
                  <c:v>48.683516572680432</c:v>
                </c:pt>
                <c:pt idx="2">
                  <c:v>46.766669394722385</c:v>
                </c:pt>
                <c:pt idx="3">
                  <c:v>43.59419615935132</c:v>
                </c:pt>
                <c:pt idx="4">
                  <c:v>41.886827920737858</c:v>
                </c:pt>
                <c:pt idx="5">
                  <c:v>37.749705723884922</c:v>
                </c:pt>
                <c:pt idx="6">
                  <c:v>36.29877105973231</c:v>
                </c:pt>
                <c:pt idx="7">
                  <c:v>36.26697515293737</c:v>
                </c:pt>
                <c:pt idx="8">
                  <c:v>34.676348303112896</c:v>
                </c:pt>
                <c:pt idx="9">
                  <c:v>33.814923925166404</c:v>
                </c:pt>
                <c:pt idx="10">
                  <c:v>32.946163261327158</c:v>
                </c:pt>
                <c:pt idx="11">
                  <c:v>29.302250622149572</c:v>
                </c:pt>
                <c:pt idx="12">
                  <c:v>28.668268813346636</c:v>
                </c:pt>
                <c:pt idx="13">
                  <c:v>26.564168157766712</c:v>
                </c:pt>
                <c:pt idx="14">
                  <c:v>26.249828366506833</c:v>
                </c:pt>
                <c:pt idx="15">
                  <c:v>25.943142967204526</c:v>
                </c:pt>
                <c:pt idx="16">
                  <c:v>25.931480384996046</c:v>
                </c:pt>
                <c:pt idx="17">
                  <c:v>25.896804373577883</c:v>
                </c:pt>
                <c:pt idx="18">
                  <c:v>19.238474710762649</c:v>
                </c:pt>
                <c:pt idx="19">
                  <c:v>18.757779454068228</c:v>
                </c:pt>
                <c:pt idx="20">
                  <c:v>18.657983103123193</c:v>
                </c:pt>
                <c:pt idx="21">
                  <c:v>17.771518811729987</c:v>
                </c:pt>
                <c:pt idx="22">
                  <c:v>16.200882396192402</c:v>
                </c:pt>
                <c:pt idx="23">
                  <c:v>10.607044469702469</c:v>
                </c:pt>
                <c:pt idx="24">
                  <c:v>6.3822216832790577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5EE-43A8-A534-D34C47268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87232"/>
        <c:axId val="295888768"/>
      </c:barChart>
      <c:catAx>
        <c:axId val="29588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8768"/>
        <c:crosses val="autoZero"/>
        <c:auto val="1"/>
        <c:lblAlgn val="ctr"/>
        <c:lblOffset val="100"/>
        <c:noMultiLvlLbl val="0"/>
      </c:catAx>
      <c:valAx>
        <c:axId val="295888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7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35802469135801E-2"/>
          <c:y val="2.6749722222222223E-2"/>
          <c:w val="0.94146651234567902"/>
          <c:h val="0.83323074074074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2.4-2.6, Graf 2.4-2.6,3.13'!$X$107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2.4-2.6, Graf 2.4-2.6,3.13'!$W$108:$W$113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2.4-2.6, Graf 2.4-2.6,3.13'!$X$108:$X$113</c:f>
              <c:numCache>
                <c:formatCode>0.0</c:formatCode>
                <c:ptCount val="6"/>
                <c:pt idx="0">
                  <c:v>64.304566685426607</c:v>
                </c:pt>
                <c:pt idx="1">
                  <c:v>62.386220312051364</c:v>
                </c:pt>
                <c:pt idx="2">
                  <c:v>58.792404021400436</c:v>
                </c:pt>
                <c:pt idx="3">
                  <c:v>64.547049150964256</c:v>
                </c:pt>
                <c:pt idx="4">
                  <c:v>59.226378805684483</c:v>
                </c:pt>
                <c:pt idx="5">
                  <c:v>66.055987530662051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8-4601-B700-5620334CD2C6}"/>
            </c:ext>
          </c:extLst>
        </c:ser>
        <c:ser>
          <c:idx val="1"/>
          <c:order val="1"/>
          <c:tx>
            <c:strRef>
              <c:f>'Tab 2.4-2.6, Graf 2.4-2.6,3.13'!$Y$107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2.4-2.6, Graf 2.4-2.6,3.13'!$W$108:$W$113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2.4-2.6, Graf 2.4-2.6,3.13'!$Y$108:$Y$113</c:f>
              <c:numCache>
                <c:formatCode>0.0</c:formatCode>
                <c:ptCount val="6"/>
                <c:pt idx="0">
                  <c:v>53.529972980665647</c:v>
                </c:pt>
                <c:pt idx="1">
                  <c:v>46.300347213366521</c:v>
                </c:pt>
                <c:pt idx="2">
                  <c:v>45.079252794046766</c:v>
                </c:pt>
                <c:pt idx="3">
                  <c:v>76.8309568627582</c:v>
                </c:pt>
                <c:pt idx="4">
                  <c:v>28.719997574755759</c:v>
                </c:pt>
                <c:pt idx="5">
                  <c:v>37.515558908136455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8-4601-B700-5620334C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87232"/>
        <c:axId val="295888768"/>
      </c:barChart>
      <c:catAx>
        <c:axId val="29588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8768"/>
        <c:crosses val="autoZero"/>
        <c:auto val="1"/>
        <c:lblAlgn val="ctr"/>
        <c:lblOffset val="100"/>
        <c:noMultiLvlLbl val="0"/>
      </c:catAx>
      <c:valAx>
        <c:axId val="295888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779953703703713"/>
          <c:y val="0.92764703703703699"/>
          <c:w val="0.24942268518518518"/>
          <c:h val="7.1335555555555541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19519052586383E-2"/>
          <c:y val="2.6749603174603176E-2"/>
          <c:w val="0.93519901537509276"/>
          <c:h val="0.66672478632478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2.10-2.12,3.14'!$X$6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203-4B78-98C0-DB194A8335B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203-4B78-98C0-DB194A8335B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203-4B78-98C0-DB194A8335B0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E203-4B78-98C0-DB194A8335B0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6-E203-4B78-98C0-DB194A8335B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203-4B78-98C0-DB194A8335B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203-4B78-98C0-DB194A8335B0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A-E203-4B78-98C0-DB194A8335B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203-4B78-98C0-DB194A8335B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D-E203-4B78-98C0-DB194A8335B0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F-E203-4B78-98C0-DB194A8335B0}"/>
              </c:ext>
            </c:extLst>
          </c:dPt>
          <c:dPt>
            <c:idx val="2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1-E203-4B78-98C0-DB194A8335B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203-4B78-98C0-DB194A8335B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203-4B78-98C0-DB194A8335B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203-4B78-98C0-DB194A8335B0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03-4B78-98C0-DB194A8335B0}"/>
                </c:ext>
              </c:extLst>
            </c:dLbl>
            <c:dLbl>
              <c:idx val="6"/>
              <c:layout>
                <c:manualLayout>
                  <c:x val="0"/>
                  <c:y val="-2.170940170940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03-4B78-98C0-DB194A8335B0}"/>
                </c:ext>
              </c:extLst>
            </c:dLbl>
            <c:dLbl>
              <c:idx val="7"/>
              <c:layout>
                <c:manualLayout>
                  <c:x val="3.9197530864197531E-3"/>
                  <c:y val="1.085470085470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03-4B78-98C0-DB194A8335B0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03-4B78-98C0-DB194A8335B0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03-4B78-98C0-DB194A8335B0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03-4B78-98C0-DB194A8335B0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03-4B78-98C0-DB194A8335B0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03-4B78-98C0-DB194A8335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2.10-2.12,3.14'!$W$7:$W$31</c:f>
              <c:strCache>
                <c:ptCount val="25"/>
                <c:pt idx="0">
                  <c:v>Liguria</c:v>
                </c:pt>
                <c:pt idx="1">
                  <c:v>Toscana</c:v>
                </c:pt>
                <c:pt idx="2">
                  <c:v>Lazio</c:v>
                </c:pt>
                <c:pt idx="3">
                  <c:v>Emilia-Romagna</c:v>
                </c:pt>
                <c:pt idx="4">
                  <c:v>Marche</c:v>
                </c:pt>
                <c:pt idx="5">
                  <c:v>Lombardia</c:v>
                </c:pt>
                <c:pt idx="6">
                  <c:v>Italia</c:v>
                </c:pt>
                <c:pt idx="7">
                  <c:v>Pescara</c:v>
                </c:pt>
                <c:pt idx="8">
                  <c:v>Puglia</c:v>
                </c:pt>
                <c:pt idx="9">
                  <c:v>Veneto</c:v>
                </c:pt>
                <c:pt idx="10">
                  <c:v>Friuli-Venezia G.</c:v>
                </c:pt>
                <c:pt idx="11">
                  <c:v>Sicilia</c:v>
                </c:pt>
                <c:pt idx="12">
                  <c:v>Piemonte</c:v>
                </c:pt>
                <c:pt idx="13">
                  <c:v>Umbria</c:v>
                </c:pt>
                <c:pt idx="14">
                  <c:v>Teramo</c:v>
                </c:pt>
                <c:pt idx="15">
                  <c:v>Trentino-A. Adige</c:v>
                </c:pt>
                <c:pt idx="16">
                  <c:v> Valle d'Aosta</c:v>
                </c:pt>
                <c:pt idx="17">
                  <c:v>Abruzzo</c:v>
                </c:pt>
                <c:pt idx="18">
                  <c:v>Campania</c:v>
                </c:pt>
                <c:pt idx="19">
                  <c:v>Chieti</c:v>
                </c:pt>
                <c:pt idx="20">
                  <c:v>Sardegna</c:v>
                </c:pt>
                <c:pt idx="21">
                  <c:v>L'Aquila</c:v>
                </c:pt>
                <c:pt idx="22">
                  <c:v>Calabria</c:v>
                </c:pt>
                <c:pt idx="23">
                  <c:v>Basilicata</c:v>
                </c:pt>
                <c:pt idx="24">
                  <c:v>Molise</c:v>
                </c:pt>
              </c:strCache>
            </c:strRef>
          </c:cat>
          <c:val>
            <c:numRef>
              <c:f>'Graf 2.10-2.12,3.14'!$X$7:$X$31</c:f>
              <c:numCache>
                <c:formatCode>#,##0</c:formatCode>
                <c:ptCount val="25"/>
                <c:pt idx="0">
                  <c:v>5245.8464305472271</c:v>
                </c:pt>
                <c:pt idx="1">
                  <c:v>3910.0788350089256</c:v>
                </c:pt>
                <c:pt idx="2">
                  <c:v>3463.4501336112071</c:v>
                </c:pt>
                <c:pt idx="3">
                  <c:v>3272.7274368426561</c:v>
                </c:pt>
                <c:pt idx="4">
                  <c:v>2993.8265788262156</c:v>
                </c:pt>
                <c:pt idx="5">
                  <c:v>2789.9276453194411</c:v>
                </c:pt>
                <c:pt idx="6">
                  <c:v>2642.3370708347948</c:v>
                </c:pt>
                <c:pt idx="7">
                  <c:v>2607.1375576194951</c:v>
                </c:pt>
                <c:pt idx="8">
                  <c:v>2392.6573412284897</c:v>
                </c:pt>
                <c:pt idx="9">
                  <c:v>2360.4513339695245</c:v>
                </c:pt>
                <c:pt idx="10">
                  <c:v>2344.1800497719655</c:v>
                </c:pt>
                <c:pt idx="11">
                  <c:v>2308.1998207797069</c:v>
                </c:pt>
                <c:pt idx="12">
                  <c:v>2270.6486746537048</c:v>
                </c:pt>
                <c:pt idx="13">
                  <c:v>2206.1322781522358</c:v>
                </c:pt>
                <c:pt idx="14">
                  <c:v>2204.7144143226265</c:v>
                </c:pt>
                <c:pt idx="15">
                  <c:v>2067.21758371743</c:v>
                </c:pt>
                <c:pt idx="16">
                  <c:v>2004.1380989086781</c:v>
                </c:pt>
                <c:pt idx="17">
                  <c:v>1944.6145829613936</c:v>
                </c:pt>
                <c:pt idx="18">
                  <c:v>1783.5213169786316</c:v>
                </c:pt>
                <c:pt idx="19">
                  <c:v>1615.8487158290202</c:v>
                </c:pt>
                <c:pt idx="20">
                  <c:v>1550.4370634064946</c:v>
                </c:pt>
                <c:pt idx="21">
                  <c:v>1380.1186624638933</c:v>
                </c:pt>
                <c:pt idx="22">
                  <c:v>1345.1955449716697</c:v>
                </c:pt>
                <c:pt idx="23">
                  <c:v>1219.9361294837984</c:v>
                </c:pt>
                <c:pt idx="24">
                  <c:v>1005.5148888271166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203-4B78-98C0-DB194A833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44960"/>
        <c:axId val="295946496"/>
      </c:barChart>
      <c:catAx>
        <c:axId val="29594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946496"/>
        <c:crosses val="autoZero"/>
        <c:auto val="1"/>
        <c:lblAlgn val="ctr"/>
        <c:lblOffset val="100"/>
        <c:noMultiLvlLbl val="0"/>
      </c:catAx>
      <c:valAx>
        <c:axId val="295946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944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19519052586383E-2"/>
          <c:y val="2.6749603174603176E-2"/>
          <c:w val="0.93519901537509276"/>
          <c:h val="0.66129743589743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2.10-2.12,3.14'!$X$6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5A-4B26-B867-3D204B0028D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2-285A-4B26-B867-3D204B0028D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5A-4B26-B867-3D204B0028D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85A-4B26-B867-3D204B0028D8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285A-4B26-B867-3D204B0028D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8-285A-4B26-B867-3D204B0028D8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285A-4B26-B867-3D204B0028D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85A-4B26-B867-3D204B0028D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5A-4B26-B867-3D204B0028D8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E-285A-4B26-B867-3D204B0028D8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0-285A-4B26-B867-3D204B0028D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85A-4B26-B867-3D204B0028D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5A-4B26-B867-3D204B0028D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5A-4B26-B867-3D204B0028D8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5A-4B26-B867-3D204B0028D8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5A-4B26-B867-3D204B0028D8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5A-4B26-B867-3D204B0028D8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5A-4B26-B867-3D204B0028D8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5A-4B26-B867-3D204B0028D8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5A-4B26-B867-3D204B0028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2.10-2.12,3.14'!$W$41:$W$64</c:f>
              <c:strCache>
                <c:ptCount val="24"/>
                <c:pt idx="0">
                  <c:v>Liguria</c:v>
                </c:pt>
                <c:pt idx="1">
                  <c:v>Emilia-Romagna</c:v>
                </c:pt>
                <c:pt idx="2">
                  <c:v>Lazio</c:v>
                </c:pt>
                <c:pt idx="3">
                  <c:v>Teramo</c:v>
                </c:pt>
                <c:pt idx="4">
                  <c:v>Lombardia</c:v>
                </c:pt>
                <c:pt idx="5">
                  <c:v>Piemonte</c:v>
                </c:pt>
                <c:pt idx="6">
                  <c:v>Toscana</c:v>
                </c:pt>
                <c:pt idx="7">
                  <c:v>Italia</c:v>
                </c:pt>
                <c:pt idx="8">
                  <c:v>Chieti</c:v>
                </c:pt>
                <c:pt idx="9">
                  <c:v>Abruzzo</c:v>
                </c:pt>
                <c:pt idx="10">
                  <c:v>Sicilia</c:v>
                </c:pt>
                <c:pt idx="11">
                  <c:v>Umbria</c:v>
                </c:pt>
                <c:pt idx="12">
                  <c:v>Campania</c:v>
                </c:pt>
                <c:pt idx="13">
                  <c:v>Veneto</c:v>
                </c:pt>
                <c:pt idx="14">
                  <c:v>Trentino-A. Adige</c:v>
                </c:pt>
                <c:pt idx="15">
                  <c:v>Calabria</c:v>
                </c:pt>
                <c:pt idx="16">
                  <c:v> Valle d'Aosta</c:v>
                </c:pt>
                <c:pt idx="17">
                  <c:v>Marche</c:v>
                </c:pt>
                <c:pt idx="18">
                  <c:v>Pescara</c:v>
                </c:pt>
                <c:pt idx="19">
                  <c:v>Friuli-Venezia G.</c:v>
                </c:pt>
                <c:pt idx="20">
                  <c:v>L'Aquila</c:v>
                </c:pt>
                <c:pt idx="21">
                  <c:v>Basilicata</c:v>
                </c:pt>
                <c:pt idx="22">
                  <c:v>Molise</c:v>
                </c:pt>
                <c:pt idx="23">
                  <c:v>Puglia</c:v>
                </c:pt>
              </c:strCache>
            </c:strRef>
          </c:cat>
          <c:val>
            <c:numRef>
              <c:f>'Graf 2.10-2.12,3.14'!$X$41:$X$64</c:f>
              <c:numCache>
                <c:formatCode>#,##0</c:formatCode>
                <c:ptCount val="24"/>
                <c:pt idx="0">
                  <c:v>513.11577622185689</c:v>
                </c:pt>
                <c:pt idx="1">
                  <c:v>344.5807623290861</c:v>
                </c:pt>
                <c:pt idx="2">
                  <c:v>330.90176502511758</c:v>
                </c:pt>
                <c:pt idx="3">
                  <c:v>310.6643038363701</c:v>
                </c:pt>
                <c:pt idx="4">
                  <c:v>266.77359029811618</c:v>
                </c:pt>
                <c:pt idx="5">
                  <c:v>263.99611363869042</c:v>
                </c:pt>
                <c:pt idx="6">
                  <c:v>246.54711179478107</c:v>
                </c:pt>
                <c:pt idx="7">
                  <c:v>230.09924124864162</c:v>
                </c:pt>
                <c:pt idx="8">
                  <c:v>227.77303622797132</c:v>
                </c:pt>
                <c:pt idx="9">
                  <c:v>213.45244817009649</c:v>
                </c:pt>
                <c:pt idx="10">
                  <c:v>200.4696628968903</c:v>
                </c:pt>
                <c:pt idx="11">
                  <c:v>199.39144797253294</c:v>
                </c:pt>
                <c:pt idx="12">
                  <c:v>196.36893717582657</c:v>
                </c:pt>
                <c:pt idx="13">
                  <c:v>194.69340841129147</c:v>
                </c:pt>
                <c:pt idx="14">
                  <c:v>188.77425528323809</c:v>
                </c:pt>
                <c:pt idx="15">
                  <c:v>184.76179774309682</c:v>
                </c:pt>
                <c:pt idx="16">
                  <c:v>178.5062274331616</c:v>
                </c:pt>
                <c:pt idx="17">
                  <c:v>177.69114586558473</c:v>
                </c:pt>
                <c:pt idx="18">
                  <c:v>162.74665292361598</c:v>
                </c:pt>
                <c:pt idx="19">
                  <c:v>162.41818916277191</c:v>
                </c:pt>
                <c:pt idx="20">
                  <c:v>149.10829770338543</c:v>
                </c:pt>
                <c:pt idx="21">
                  <c:v>137.19646441003201</c:v>
                </c:pt>
                <c:pt idx="22">
                  <c:v>44.613288582773087</c:v>
                </c:pt>
                <c:pt idx="23">
                  <c:v>34.224603301090696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5A-4B26-B867-3D204B002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44960"/>
        <c:axId val="295946496"/>
      </c:barChart>
      <c:catAx>
        <c:axId val="29594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946496"/>
        <c:crosses val="autoZero"/>
        <c:auto val="1"/>
        <c:lblAlgn val="ctr"/>
        <c:lblOffset val="100"/>
        <c:noMultiLvlLbl val="0"/>
      </c:catAx>
      <c:valAx>
        <c:axId val="295946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944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19519052586383E-2"/>
          <c:y val="2.6749603174603176E-2"/>
          <c:w val="0.93519901537509276"/>
          <c:h val="0.66129743589743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2.10-2.12,3.14'!$X$6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D2CE-4E60-B5A5-6E355A78E29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2CE-4E60-B5A5-6E355A78E29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2CE-4E60-B5A5-6E355A78E29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D2CE-4E60-B5A5-6E355A78E294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7-D2CE-4E60-B5A5-6E355A78E29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2CE-4E60-B5A5-6E355A78E294}"/>
              </c:ext>
            </c:extLst>
          </c:dPt>
          <c:dPt>
            <c:idx val="1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D2CE-4E60-B5A5-6E355A78E29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2CE-4E60-B5A5-6E355A78E294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D2CE-4E60-B5A5-6E355A78E294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F-D2CE-4E60-B5A5-6E355A78E294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CE-4E60-B5A5-6E355A78E294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CE-4E60-B5A5-6E355A78E294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CE-4E60-B5A5-6E355A78E294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CE-4E60-B5A5-6E355A78E294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CE-4E60-B5A5-6E355A78E294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CE-4E60-B5A5-6E355A78E294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CE-4E60-B5A5-6E355A78E294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CE-4E60-B5A5-6E355A78E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2.10-2.12,3.14'!$W$73:$W$97</c:f>
              <c:strCache>
                <c:ptCount val="25"/>
                <c:pt idx="0">
                  <c:v>Trentino-A. Adige</c:v>
                </c:pt>
                <c:pt idx="1">
                  <c:v> Valle d'Aosta</c:v>
                </c:pt>
                <c:pt idx="2">
                  <c:v>Sardegna</c:v>
                </c:pt>
                <c:pt idx="3">
                  <c:v>Marche</c:v>
                </c:pt>
                <c:pt idx="4">
                  <c:v>L'Aquila</c:v>
                </c:pt>
                <c:pt idx="5">
                  <c:v>Emilia-Romagna</c:v>
                </c:pt>
                <c:pt idx="6">
                  <c:v>Puglia</c:v>
                </c:pt>
                <c:pt idx="7">
                  <c:v>Umbria</c:v>
                </c:pt>
                <c:pt idx="8">
                  <c:v>Basilicata</c:v>
                </c:pt>
                <c:pt idx="9">
                  <c:v>Teramo</c:v>
                </c:pt>
                <c:pt idx="10">
                  <c:v>Toscana</c:v>
                </c:pt>
                <c:pt idx="11">
                  <c:v>Molise</c:v>
                </c:pt>
                <c:pt idx="12">
                  <c:v>Veneto</c:v>
                </c:pt>
                <c:pt idx="13">
                  <c:v>Abruzzo</c:v>
                </c:pt>
                <c:pt idx="14">
                  <c:v>Friuli-Venezia G.</c:v>
                </c:pt>
                <c:pt idx="15">
                  <c:v>Italia</c:v>
                </c:pt>
                <c:pt idx="16">
                  <c:v>Lazio</c:v>
                </c:pt>
                <c:pt idx="17">
                  <c:v>Calabria</c:v>
                </c:pt>
                <c:pt idx="18">
                  <c:v>Chieti</c:v>
                </c:pt>
                <c:pt idx="19">
                  <c:v>Piemonte</c:v>
                </c:pt>
                <c:pt idx="20">
                  <c:v>Lombardia</c:v>
                </c:pt>
                <c:pt idx="21">
                  <c:v>Sicilia</c:v>
                </c:pt>
                <c:pt idx="22">
                  <c:v>Liguria</c:v>
                </c:pt>
                <c:pt idx="23">
                  <c:v>Pescara</c:v>
                </c:pt>
                <c:pt idx="24">
                  <c:v>Campania</c:v>
                </c:pt>
              </c:strCache>
            </c:strRef>
          </c:cat>
          <c:val>
            <c:numRef>
              <c:f>'Graf 2.10-2.12,3.14'!$X$73:$X$97</c:f>
              <c:numCache>
                <c:formatCode>#,##0</c:formatCode>
                <c:ptCount val="25"/>
                <c:pt idx="0">
                  <c:v>1547.39093985866</c:v>
                </c:pt>
                <c:pt idx="1">
                  <c:v>1444.2776583228529</c:v>
                </c:pt>
                <c:pt idx="2">
                  <c:v>1328.6752829437075</c:v>
                </c:pt>
                <c:pt idx="3">
                  <c:v>1311.8183458031235</c:v>
                </c:pt>
                <c:pt idx="4">
                  <c:v>1310.7659658576674</c:v>
                </c:pt>
                <c:pt idx="5">
                  <c:v>1274.0687518729669</c:v>
                </c:pt>
                <c:pt idx="6">
                  <c:v>1214.2071947267548</c:v>
                </c:pt>
                <c:pt idx="7">
                  <c:v>1181.1902736618472</c:v>
                </c:pt>
                <c:pt idx="8">
                  <c:v>1155.0459098304048</c:v>
                </c:pt>
                <c:pt idx="9">
                  <c:v>1149.1238765560356</c:v>
                </c:pt>
                <c:pt idx="10">
                  <c:v>1114.7861101418505</c:v>
                </c:pt>
                <c:pt idx="11">
                  <c:v>1015.8102631154489</c:v>
                </c:pt>
                <c:pt idx="12">
                  <c:v>1009.9720561335746</c:v>
                </c:pt>
                <c:pt idx="13">
                  <c:v>961.32076841311834</c:v>
                </c:pt>
                <c:pt idx="14">
                  <c:v>930.13715546309072</c:v>
                </c:pt>
                <c:pt idx="15">
                  <c:v>914.39835453709384</c:v>
                </c:pt>
                <c:pt idx="16">
                  <c:v>893.18991225331683</c:v>
                </c:pt>
                <c:pt idx="17">
                  <c:v>884.91176813798995</c:v>
                </c:pt>
                <c:pt idx="18">
                  <c:v>849.45944099137546</c:v>
                </c:pt>
                <c:pt idx="19">
                  <c:v>776.23790492872286</c:v>
                </c:pt>
                <c:pt idx="20">
                  <c:v>749.81752816948892</c:v>
                </c:pt>
                <c:pt idx="21">
                  <c:v>642.24924059417378</c:v>
                </c:pt>
                <c:pt idx="22">
                  <c:v>613.8826986840304</c:v>
                </c:pt>
                <c:pt idx="23">
                  <c:v>593.54661654495237</c:v>
                </c:pt>
                <c:pt idx="24">
                  <c:v>512.90925476297036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2CE-4E60-B5A5-6E355A78E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44960"/>
        <c:axId val="295946496"/>
      </c:barChart>
      <c:catAx>
        <c:axId val="29594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295946496"/>
        <c:crosses val="autoZero"/>
        <c:auto val="1"/>
        <c:lblAlgn val="ctr"/>
        <c:lblOffset val="100"/>
        <c:noMultiLvlLbl val="0"/>
      </c:catAx>
      <c:valAx>
        <c:axId val="295946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944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35802469135801E-2"/>
          <c:y val="2.6749722222222223E-2"/>
          <c:w val="0.94146651234567902"/>
          <c:h val="0.833230740740740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2.10-2.12,3.14'!$X$104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2.10-2.12,3.14'!$W$105:$W$110</c:f>
              <c:strCache>
                <c:ptCount val="6"/>
                <c:pt idx="0">
                  <c:v>Italia</c:v>
                </c:pt>
                <c:pt idx="1">
                  <c:v>Teramo</c:v>
                </c:pt>
                <c:pt idx="2">
                  <c:v>Pescara</c:v>
                </c:pt>
                <c:pt idx="3">
                  <c:v>Abruzzo</c:v>
                </c:pt>
                <c:pt idx="4">
                  <c:v>L'Aquila</c:v>
                </c:pt>
                <c:pt idx="5">
                  <c:v>Chieti</c:v>
                </c:pt>
              </c:strCache>
            </c:strRef>
          </c:cat>
          <c:val>
            <c:numRef>
              <c:f>'Graf 2.10-2.12,3.14'!$X$105:$X$110</c:f>
              <c:numCache>
                <c:formatCode>#,##0.0</c:formatCode>
                <c:ptCount val="6"/>
                <c:pt idx="0">
                  <c:v>4864.8070618941947</c:v>
                </c:pt>
                <c:pt idx="1">
                  <c:v>4947.5313174214098</c:v>
                </c:pt>
                <c:pt idx="2">
                  <c:v>5102.8201107844998</c:v>
                </c:pt>
                <c:pt idx="3">
                  <c:v>4675.9599585695369</c:v>
                </c:pt>
                <c:pt idx="4">
                  <c:v>4262.449291551532</c:v>
                </c:pt>
                <c:pt idx="5">
                  <c:v>4435.9136241744591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4-45B5-A8DB-009CD5028817}"/>
            </c:ext>
          </c:extLst>
        </c:ser>
        <c:ser>
          <c:idx val="1"/>
          <c:order val="1"/>
          <c:tx>
            <c:strRef>
              <c:f>'Graf 2.10-2.12,3.14'!$Y$104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+mn-lt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2.10-2.12,3.14'!$W$105:$W$110</c:f>
              <c:strCache>
                <c:ptCount val="6"/>
                <c:pt idx="0">
                  <c:v>Italia</c:v>
                </c:pt>
                <c:pt idx="1">
                  <c:v>Teramo</c:v>
                </c:pt>
                <c:pt idx="2">
                  <c:v>Pescara</c:v>
                </c:pt>
                <c:pt idx="3">
                  <c:v>Abruzzo</c:v>
                </c:pt>
                <c:pt idx="4">
                  <c:v>L'Aquila</c:v>
                </c:pt>
                <c:pt idx="5">
                  <c:v>Chieti</c:v>
                </c:pt>
              </c:strCache>
            </c:strRef>
          </c:cat>
          <c:val>
            <c:numRef>
              <c:f>'Graf 2.10-2.12,3.14'!$Y$105:$Y$110</c:f>
              <c:numCache>
                <c:formatCode>#,##0.0</c:formatCode>
                <c:ptCount val="6"/>
                <c:pt idx="0">
                  <c:v>3786.8346666205302</c:v>
                </c:pt>
                <c:pt idx="1">
                  <c:v>3664.5025947150325</c:v>
                </c:pt>
                <c:pt idx="2">
                  <c:v>3363.4308270880638</c:v>
                </c:pt>
                <c:pt idx="3">
                  <c:v>3119.3877995446082</c:v>
                </c:pt>
                <c:pt idx="4">
                  <c:v>2839.9929260249464</c:v>
                </c:pt>
                <c:pt idx="5">
                  <c:v>2693.0811930483669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4-45B5-A8DB-009CD5028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87232"/>
        <c:axId val="295888768"/>
      </c:barChart>
      <c:catAx>
        <c:axId val="29588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8768"/>
        <c:crosses val="autoZero"/>
        <c:auto val="1"/>
        <c:lblAlgn val="ctr"/>
        <c:lblOffset val="100"/>
        <c:noMultiLvlLbl val="0"/>
      </c:catAx>
      <c:valAx>
        <c:axId val="295888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9588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417465359985198"/>
          <c:y val="0.92764703703703699"/>
          <c:w val="0.2630475549991847"/>
          <c:h val="7.1335555555555541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10030864197543E-2"/>
          <c:y val="5.5577427821522307E-2"/>
          <c:w val="0.9210804012345678"/>
          <c:h val="0.91577673884514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F3-4DAD-988B-D740FC5E93E6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F3-4DAD-988B-D740FC5E93E6}"/>
              </c:ext>
            </c:extLst>
          </c:dPt>
          <c:dPt>
            <c:idx val="13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F3-4DAD-988B-D740FC5E93E6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F3-4DAD-988B-D740FC5E93E6}"/>
              </c:ext>
            </c:extLst>
          </c:dPt>
          <c:dPt>
            <c:idx val="16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F3-4DAD-988B-D740FC5E93E6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F3-4DAD-988B-D740FC5E93E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F3-4DAD-988B-D740FC5E93E6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F3-4DAD-988B-D740FC5E93E6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F3-4DAD-988B-D740FC5E93E6}"/>
                </c:ext>
              </c:extLst>
            </c:dLbl>
            <c:dLbl>
              <c:idx val="2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F3-4DAD-988B-D740FC5E93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1.2 1.3'!$B$37:$B$64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Lettonia</c:v>
                </c:pt>
                <c:pt idx="3">
                  <c:v>Croazia</c:v>
                </c:pt>
                <c:pt idx="4">
                  <c:v>Polonia</c:v>
                </c:pt>
                <c:pt idx="5">
                  <c:v>Grecia</c:v>
                </c:pt>
                <c:pt idx="6">
                  <c:v>Ungheria</c:v>
                </c:pt>
                <c:pt idx="7">
                  <c:v>Portogallo</c:v>
                </c:pt>
                <c:pt idx="8">
                  <c:v>Slovenia</c:v>
                </c:pt>
                <c:pt idx="9">
                  <c:v>Lituania</c:v>
                </c:pt>
                <c:pt idx="10">
                  <c:v>Rep. Ceca</c:v>
                </c:pt>
                <c:pt idx="11">
                  <c:v>Cipro</c:v>
                </c:pt>
                <c:pt idx="12">
                  <c:v>Italia</c:v>
                </c:pt>
                <c:pt idx="13">
                  <c:v>Slovacchia</c:v>
                </c:pt>
                <c:pt idx="14">
                  <c:v>UE</c:v>
                </c:pt>
                <c:pt idx="15">
                  <c:v>Belgio</c:v>
                </c:pt>
                <c:pt idx="16">
                  <c:v>Francia</c:v>
                </c:pt>
                <c:pt idx="17">
                  <c:v>Estonia</c:v>
                </c:pt>
                <c:pt idx="18">
                  <c:v>Finlandia</c:v>
                </c:pt>
                <c:pt idx="19">
                  <c:v>Austria</c:v>
                </c:pt>
                <c:pt idx="20">
                  <c:v>Lussemburgo</c:v>
                </c:pt>
                <c:pt idx="21">
                  <c:v>Spagna</c:v>
                </c:pt>
                <c:pt idx="22">
                  <c:v>Germania</c:v>
                </c:pt>
                <c:pt idx="23">
                  <c:v>Paesi Bassi</c:v>
                </c:pt>
                <c:pt idx="24">
                  <c:v>Irlanda</c:v>
                </c:pt>
                <c:pt idx="25">
                  <c:v>Danimarca</c:v>
                </c:pt>
                <c:pt idx="26">
                  <c:v>Svezia</c:v>
                </c:pt>
                <c:pt idx="27">
                  <c:v>Malta</c:v>
                </c:pt>
              </c:strCache>
            </c:strRef>
          </c:cat>
          <c:val>
            <c:numRef>
              <c:f>'Graf 1.2 1.3'!$C$37:$C$64</c:f>
              <c:numCache>
                <c:formatCode>0.0</c:formatCode>
                <c:ptCount val="28"/>
                <c:pt idx="0">
                  <c:v>93.033916824383738</c:v>
                </c:pt>
                <c:pt idx="1">
                  <c:v>81.567461997886653</c:v>
                </c:pt>
                <c:pt idx="2">
                  <c:v>78.005189733031216</c:v>
                </c:pt>
                <c:pt idx="3">
                  <c:v>73.936591776326622</c:v>
                </c:pt>
                <c:pt idx="4">
                  <c:v>59.474729783386941</c:v>
                </c:pt>
                <c:pt idx="5">
                  <c:v>59.039434084316824</c:v>
                </c:pt>
                <c:pt idx="6">
                  <c:v>56.025345701614988</c:v>
                </c:pt>
                <c:pt idx="7">
                  <c:v>54.333366876035761</c:v>
                </c:pt>
                <c:pt idx="8">
                  <c:v>54.077682591042027</c:v>
                </c:pt>
                <c:pt idx="9">
                  <c:v>52.841309336238176</c:v>
                </c:pt>
                <c:pt idx="10">
                  <c:v>50.63883218857368</c:v>
                </c:pt>
                <c:pt idx="11">
                  <c:v>49.98023004233881</c:v>
                </c:pt>
                <c:pt idx="12">
                  <c:v>48.61907207313228</c:v>
                </c:pt>
                <c:pt idx="13">
                  <c:v>45.344010042504962</c:v>
                </c:pt>
                <c:pt idx="14">
                  <c:v>44.562313956268667</c:v>
                </c:pt>
                <c:pt idx="15">
                  <c:v>44.535760014396445</c:v>
                </c:pt>
                <c:pt idx="16">
                  <c:v>43.252860999301795</c:v>
                </c:pt>
                <c:pt idx="17">
                  <c:v>41.324425289947193</c:v>
                </c:pt>
                <c:pt idx="18">
                  <c:v>40.606264156922819</c:v>
                </c:pt>
                <c:pt idx="19">
                  <c:v>40.420748729607688</c:v>
                </c:pt>
                <c:pt idx="20">
                  <c:v>37.496279666001882</c:v>
                </c:pt>
                <c:pt idx="21">
                  <c:v>32.330999244682062</c:v>
                </c:pt>
                <c:pt idx="22">
                  <c:v>30.794721061218301</c:v>
                </c:pt>
                <c:pt idx="23">
                  <c:v>29.030898143839089</c:v>
                </c:pt>
                <c:pt idx="24">
                  <c:v>27.219458773844842</c:v>
                </c:pt>
                <c:pt idx="25">
                  <c:v>22.196677072070475</c:v>
                </c:pt>
                <c:pt idx="26">
                  <c:v>20.161657126922577</c:v>
                </c:pt>
                <c:pt idx="27">
                  <c:v>17.356574429330294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1F3-4DAD-988B-D740FC5E9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2800968"/>
        <c:axId val="375117488"/>
      </c:barChart>
      <c:catAx>
        <c:axId val="34280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117488"/>
        <c:crosses val="autoZero"/>
        <c:auto val="1"/>
        <c:lblAlgn val="ctr"/>
        <c:lblOffset val="100"/>
        <c:noMultiLvlLbl val="0"/>
      </c:catAx>
      <c:valAx>
        <c:axId val="3751174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800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39506172839505E-2"/>
          <c:y val="8.6983730158730177E-2"/>
          <c:w val="0.66216049382716047"/>
          <c:h val="0.8513492063492063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rgbClr val="00B0F0"/>
              </a:solidFill>
              <a:ln w="12700">
                <a:solidFill>
                  <a:srgbClr val="00B0F0">
                    <a:alpha val="85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B3B-4B59-A467-2D2149427517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B3B-4B59-A467-2D2149427517}"/>
              </c:ext>
            </c:extLst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  <a:ln w="12700"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B3B-4B59-A467-2D2149427517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B3B-4B59-A467-2D2149427517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B3B-4B59-A467-2D2149427517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B3B-4B59-A467-2D2149427517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12700">
                <a:solidFill>
                  <a:srgbClr val="92D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B3B-4B59-A467-2D2149427517}"/>
              </c:ext>
            </c:extLst>
          </c:dPt>
          <c:dLbls>
            <c:dLbl>
              <c:idx val="0"/>
              <c:layout>
                <c:manualLayout>
                  <c:x val="-0.18641697530864199"/>
                  <c:y val="5.89369047619047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3B-4B59-A467-2D2149427517}"/>
                </c:ext>
              </c:extLst>
            </c:dLbl>
            <c:dLbl>
              <c:idx val="1"/>
              <c:layout>
                <c:manualLayout>
                  <c:x val="-1.9729938271604939E-2"/>
                  <c:y val="-2.756325649668498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3B-4B59-A467-2D214942751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3B-4B59-A467-2D2149427517}"/>
                </c:ext>
              </c:extLst>
            </c:dLbl>
            <c:dLbl>
              <c:idx val="3"/>
              <c:layout>
                <c:manualLayout>
                  <c:x val="0.13290895061728394"/>
                  <c:y val="-0.1578436507936507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3B-4B59-A467-2D2149427517}"/>
                </c:ext>
              </c:extLst>
            </c:dLbl>
            <c:dLbl>
              <c:idx val="5"/>
              <c:layout>
                <c:manualLayout>
                  <c:x val="-4.4123765432098727E-2"/>
                  <c:y val="-3.751904761904761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3B-4B59-A467-2D2149427517}"/>
                </c:ext>
              </c:extLst>
            </c:dLbl>
            <c:dLbl>
              <c:idx val="6"/>
              <c:layout>
                <c:manualLayout>
                  <c:x val="1.9077156451659954E-2"/>
                  <c:y val="9.211915707156981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3B-4B59-A467-2D214942751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 2.10 Graf 2.13 3.17'!$B$35:$H$35</c:f>
              <c:strCache>
                <c:ptCount val="7"/>
                <c:pt idx="0">
                  <c:v>incrocio</c:v>
                </c:pt>
                <c:pt idx="1">
                  <c:v>rotatoria</c:v>
                </c:pt>
                <c:pt idx="2">
                  <c:v>passaggio a livello</c:v>
                </c:pt>
                <c:pt idx="3">
                  <c:v>rettilineo </c:v>
                </c:pt>
                <c:pt idx="4">
                  <c:v>curva</c:v>
                </c:pt>
                <c:pt idx="5">
                  <c:v>dosso - pendenza - strettoia</c:v>
                </c:pt>
                <c:pt idx="6">
                  <c:v>galleria</c:v>
                </c:pt>
              </c:strCache>
            </c:strRef>
          </c:cat>
          <c:val>
            <c:numRef>
              <c:f>'Tab 2.10 Graf 2.13 3.17'!$B$18:$H$18</c:f>
              <c:numCache>
                <c:formatCode>#,##0</c:formatCode>
                <c:ptCount val="7"/>
                <c:pt idx="0">
                  <c:v>785</c:v>
                </c:pt>
                <c:pt idx="1">
                  <c:v>113</c:v>
                </c:pt>
                <c:pt idx="2">
                  <c:v>0</c:v>
                </c:pt>
                <c:pt idx="3">
                  <c:v>1455</c:v>
                </c:pt>
                <c:pt idx="4">
                  <c:v>400</c:v>
                </c:pt>
                <c:pt idx="5">
                  <c:v>56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3B-4B59-A467-2D2149427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"/>
      </c:pieChart>
    </c:plotArea>
    <c:legend>
      <c:legendPos val="r"/>
      <c:layout>
        <c:manualLayout>
          <c:xMode val="edge"/>
          <c:yMode val="edge"/>
          <c:x val="0.67340185185185186"/>
          <c:y val="0.28726190476190477"/>
          <c:w val="0.31987870370370369"/>
          <c:h val="0.71064484126984129"/>
        </c:manualLayout>
      </c:layout>
      <c:overlay val="0"/>
      <c:txPr>
        <a:bodyPr/>
        <a:lstStyle/>
        <a:p>
          <a:pPr rtl="0">
            <a:defRPr sz="800">
              <a:latin typeface="+mn-lt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61746031746037E-2"/>
          <c:y val="5.2222962962962964E-2"/>
          <c:w val="0.90726873015873011"/>
          <c:h val="0.89555407407407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2.10 Graf 2.13 3.17'!$A$36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352290385939417E-2"/>
                  <c:y val="9.8467418840263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04-42E9-B354-32870D20E588}"/>
                </c:ext>
              </c:extLst>
            </c:dLbl>
            <c:dLbl>
              <c:idx val="1"/>
              <c:layout>
                <c:manualLayout>
                  <c:x val="-8.1137423156365258E-3"/>
                  <c:y val="1.4769531348427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04-42E9-B354-32870D20E588}"/>
                </c:ext>
              </c:extLst>
            </c:dLbl>
            <c:dLbl>
              <c:idx val="3"/>
              <c:layout>
                <c:manualLayout>
                  <c:x val="-2.7045807718788341E-3"/>
                  <c:y val="9.02572044703493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04-42E9-B354-32870D20E588}"/>
                </c:ext>
              </c:extLst>
            </c:dLbl>
            <c:dLbl>
              <c:idx val="4"/>
              <c:layout>
                <c:manualLayout>
                  <c:x val="-5.4091615437576682E-3"/>
                  <c:y val="9.846354232284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04-42E9-B354-32870D20E588}"/>
                </c:ext>
              </c:extLst>
            </c:dLbl>
            <c:dLbl>
              <c:idx val="6"/>
              <c:layout>
                <c:manualLayout>
                  <c:x val="0"/>
                  <c:y val="9.846354232284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04-42E9-B354-32870D20E588}"/>
                </c:ext>
              </c:extLst>
            </c:dLbl>
            <c:dLbl>
              <c:idx val="7"/>
              <c:layout>
                <c:manualLayout>
                  <c:x val="-1.0845512820512821E-2"/>
                  <c:y val="4.92376940618816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04-42E9-B354-32870D20E5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tx2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2.10 Graf 2.13 3.17'!$B$35:$I$35</c:f>
              <c:strCache>
                <c:ptCount val="8"/>
                <c:pt idx="0">
                  <c:v>incrocio</c:v>
                </c:pt>
                <c:pt idx="1">
                  <c:v>rotatoria</c:v>
                </c:pt>
                <c:pt idx="2">
                  <c:v>passaggio a livello</c:v>
                </c:pt>
                <c:pt idx="3">
                  <c:v>rettilineo </c:v>
                </c:pt>
                <c:pt idx="4">
                  <c:v>curva</c:v>
                </c:pt>
                <c:pt idx="5">
                  <c:v>dosso - pendenza - strettoia</c:v>
                </c:pt>
                <c:pt idx="6">
                  <c:v>galleria</c:v>
                </c:pt>
                <c:pt idx="7">
                  <c:v>totale</c:v>
                </c:pt>
              </c:strCache>
            </c:strRef>
          </c:cat>
          <c:val>
            <c:numRef>
              <c:f>'Tab 2.10 Graf 2.13 3.17'!$B$36:$I$36</c:f>
              <c:numCache>
                <c:formatCode>0.0</c:formatCode>
                <c:ptCount val="8"/>
                <c:pt idx="0">
                  <c:v>-35.45821448438295</c:v>
                </c:pt>
                <c:pt idx="1">
                  <c:v>-16.152330925804335</c:v>
                </c:pt>
                <c:pt idx="2">
                  <c:v>-65.254237288135599</c:v>
                </c:pt>
                <c:pt idx="3">
                  <c:v>-8.5980394336141543</c:v>
                </c:pt>
                <c:pt idx="4">
                  <c:v>-4.7921685203218694</c:v>
                </c:pt>
                <c:pt idx="5">
                  <c:v>18.326271186440678</c:v>
                </c:pt>
                <c:pt idx="6">
                  <c:v>16.988416988416986</c:v>
                </c:pt>
                <c:pt idx="7">
                  <c:v>-19.329598615041967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4-42E9-B354-32870D20E588}"/>
            </c:ext>
          </c:extLst>
        </c:ser>
        <c:ser>
          <c:idx val="1"/>
          <c:order val="1"/>
          <c:tx>
            <c:strRef>
              <c:f>'Tab 2.10 Graf 2.13 3.17'!$A$49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04-42E9-B354-32870D20E588}"/>
                </c:ext>
              </c:extLst>
            </c:dLbl>
            <c:dLbl>
              <c:idx val="3"/>
              <c:layout>
                <c:manualLayout>
                  <c:x val="0"/>
                  <c:y val="1.9693096116311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04-42E9-B354-32870D20E588}"/>
                </c:ext>
              </c:extLst>
            </c:dLbl>
            <c:dLbl>
              <c:idx val="4"/>
              <c:layout>
                <c:manualLayout>
                  <c:x val="8.1137423156364026E-3"/>
                  <c:y val="-1.4769143696685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04-42E9-B354-32870D20E588}"/>
                </c:ext>
              </c:extLst>
            </c:dLbl>
            <c:dLbl>
              <c:idx val="5"/>
              <c:layout>
                <c:manualLayout>
                  <c:x val="2.7045807718787348E-3"/>
                  <c:y val="9.8463542322848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04-42E9-B354-32870D20E588}"/>
                </c:ext>
              </c:extLst>
            </c:dLbl>
            <c:dLbl>
              <c:idx val="6"/>
              <c:layout>
                <c:manualLayout>
                  <c:x val="-2.7045807718787348E-3"/>
                  <c:y val="9.8463542322848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04-42E9-B354-32870D20E588}"/>
                </c:ext>
              </c:extLst>
            </c:dLbl>
            <c:dLbl>
              <c:idx val="7"/>
              <c:layout>
                <c:manualLayout>
                  <c:x val="8.1137423156365015E-3"/>
                  <c:y val="-9.8455789288019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04-42E9-B354-32870D20E5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 2.10 Graf 2.13 3.17'!$B$35:$I$35</c:f>
              <c:strCache>
                <c:ptCount val="8"/>
                <c:pt idx="0">
                  <c:v>incrocio</c:v>
                </c:pt>
                <c:pt idx="1">
                  <c:v>rotatoria</c:v>
                </c:pt>
                <c:pt idx="2">
                  <c:v>passaggio a livello</c:v>
                </c:pt>
                <c:pt idx="3">
                  <c:v>rettilineo </c:v>
                </c:pt>
                <c:pt idx="4">
                  <c:v>curva</c:v>
                </c:pt>
                <c:pt idx="5">
                  <c:v>dosso - pendenza - strettoia</c:v>
                </c:pt>
                <c:pt idx="6">
                  <c:v>galleria</c:v>
                </c:pt>
                <c:pt idx="7">
                  <c:v>totale</c:v>
                </c:pt>
              </c:strCache>
            </c:strRef>
          </c:cat>
          <c:val>
            <c:numRef>
              <c:f>'Tab 2.10 Graf 2.13 3.17'!$B$49:$I$49</c:f>
              <c:numCache>
                <c:formatCode>0.0</c:formatCode>
                <c:ptCount val="8"/>
                <c:pt idx="0">
                  <c:v>-55.524079320113316</c:v>
                </c:pt>
                <c:pt idx="1">
                  <c:v>-36.158192090395481</c:v>
                </c:pt>
                <c:pt idx="2">
                  <c:v>0</c:v>
                </c:pt>
                <c:pt idx="3">
                  <c:v>-8.1439393939393945</c:v>
                </c:pt>
                <c:pt idx="4">
                  <c:v>-16.317991631799163</c:v>
                </c:pt>
                <c:pt idx="5">
                  <c:v>55.555555555555557</c:v>
                </c:pt>
                <c:pt idx="6">
                  <c:v>-6.25</c:v>
                </c:pt>
                <c:pt idx="7">
                  <c:v>-30.409068506653526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A04-42E9-B354-32870D20E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11968"/>
        <c:axId val="233813504"/>
      </c:barChart>
      <c:catAx>
        <c:axId val="23381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33813504"/>
        <c:crosses val="autoZero"/>
        <c:auto val="1"/>
        <c:lblAlgn val="ctr"/>
        <c:lblOffset val="100"/>
        <c:noMultiLvlLbl val="0"/>
      </c:catAx>
      <c:valAx>
        <c:axId val="233813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3381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28186587110822"/>
          <c:y val="2.2619866764096472E-2"/>
          <c:w val="0.26091836419753084"/>
          <c:h val="6.20501443001443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06196581196579E-2"/>
          <c:y val="6.9862037037037042E-2"/>
          <c:w val="0.92190370414131273"/>
          <c:h val="0.75214957264957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3.1'!$B$29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3.1'!$A$32:$A$35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3.1'!$B$32:$B$35</c:f>
              <c:numCache>
                <c:formatCode>#,##0</c:formatCode>
                <c:ptCount val="4"/>
                <c:pt idx="0">
                  <c:v>1011</c:v>
                </c:pt>
                <c:pt idx="1">
                  <c:v>1352</c:v>
                </c:pt>
                <c:pt idx="2">
                  <c:v>1785</c:v>
                </c:pt>
                <c:pt idx="3">
                  <c:v>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A-42B7-8F26-A534B3C8FEF3}"/>
            </c:ext>
          </c:extLst>
        </c:ser>
        <c:ser>
          <c:idx val="1"/>
          <c:order val="1"/>
          <c:tx>
            <c:strRef>
              <c:f>'Graf 3.1'!$C$29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8.1410256410256402E-3"/>
                  <c:y val="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8A-42B7-8F26-A534B3C8FEF3}"/>
                </c:ext>
              </c:extLst>
            </c:dLbl>
            <c:dLbl>
              <c:idx val="2"/>
              <c:layout>
                <c:manualLayout>
                  <c:x val="8.1410256410256402E-3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A-42B7-8F26-A534B3C8FEF3}"/>
                </c:ext>
              </c:extLst>
            </c:dLbl>
            <c:dLbl>
              <c:idx val="3"/>
              <c:layout>
                <c:manualLayout>
                  <c:x val="5.4273504273505266E-3"/>
                  <c:y val="1.1759259259259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8A-42B7-8F26-A534B3C8F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3.1'!$A$32:$A$35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3.1'!$C$32:$C$35</c:f>
              <c:numCache>
                <c:formatCode>#,##0</c:formatCode>
                <c:ptCount val="4"/>
                <c:pt idx="0">
                  <c:v>812</c:v>
                </c:pt>
                <c:pt idx="1">
                  <c:v>1004</c:v>
                </c:pt>
                <c:pt idx="2">
                  <c:v>1167</c:v>
                </c:pt>
                <c:pt idx="3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A-42B7-8F26-A534B3C8FEF3}"/>
            </c:ext>
          </c:extLst>
        </c:ser>
        <c:ser>
          <c:idx val="4"/>
          <c:order val="2"/>
          <c:tx>
            <c:strRef>
              <c:f>'Graf 3.1'!$D$29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2.7136752136752138E-3"/>
                  <c:y val="1.1759259259259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8A-42B7-8F26-A534B3C8FEF3}"/>
                </c:ext>
              </c:extLst>
            </c:dLbl>
            <c:dLbl>
              <c:idx val="1"/>
              <c:layout>
                <c:manualLayout>
                  <c:x val="2.7136752136751141E-3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8A-42B7-8F26-A534B3C8FEF3}"/>
                </c:ext>
              </c:extLst>
            </c:dLbl>
            <c:dLbl>
              <c:idx val="2"/>
              <c:layout>
                <c:manualLayout>
                  <c:x val="-1.9900055013151251E-16"/>
                  <c:y val="1.763888888888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8A-42B7-8F26-A534B3C8FEF3}"/>
                </c:ext>
              </c:extLst>
            </c:dLbl>
            <c:dLbl>
              <c:idx val="3"/>
              <c:layout>
                <c:manualLayout>
                  <c:x val="0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8A-42B7-8F26-A534B3C8F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3.1'!$A$32:$A$35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3.1'!$D$32:$D$35</c:f>
              <c:numCache>
                <c:formatCode>#,##0</c:formatCode>
                <c:ptCount val="4"/>
                <c:pt idx="0">
                  <c:v>411</c:v>
                </c:pt>
                <c:pt idx="1">
                  <c:v>577</c:v>
                </c:pt>
                <c:pt idx="2">
                  <c:v>660</c:v>
                </c:pt>
                <c:pt idx="3">
                  <c:v>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8A-42B7-8F26-A534B3C8FEF3}"/>
            </c:ext>
          </c:extLst>
        </c:ser>
        <c:ser>
          <c:idx val="5"/>
          <c:order val="3"/>
          <c:tx>
            <c:strRef>
              <c:f>'Graf 3.1'!$E$29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7638888888888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8A-42B7-8F26-A534B3C8FEF3}"/>
                </c:ext>
              </c:extLst>
            </c:dLbl>
            <c:dLbl>
              <c:idx val="3"/>
              <c:layout>
                <c:manualLayout>
                  <c:x val="0"/>
                  <c:y val="1.763888888888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8A-42B7-8F26-A534B3C8F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3.1'!$A$32:$A$35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3.1'!$E$32:$E$35</c:f>
              <c:numCache>
                <c:formatCode>#,##0</c:formatCode>
                <c:ptCount val="4"/>
                <c:pt idx="0">
                  <c:v>568</c:v>
                </c:pt>
                <c:pt idx="1">
                  <c:v>744</c:v>
                </c:pt>
                <c:pt idx="2">
                  <c:v>745</c:v>
                </c:pt>
                <c:pt idx="3">
                  <c:v>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8A-42B7-8F26-A534B3C8FEF3}"/>
            </c:ext>
          </c:extLst>
        </c:ser>
        <c:ser>
          <c:idx val="6"/>
          <c:order val="4"/>
          <c:tx>
            <c:strRef>
              <c:f>'Graf 3.1'!$F$29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1410256410256402E-3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8A-42B7-8F26-A534B3C8F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3.1'!$A$32:$A$35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3.1'!$F$32:$F$35</c:f>
              <c:numCache>
                <c:formatCode>#,##0</c:formatCode>
                <c:ptCount val="4"/>
                <c:pt idx="0">
                  <c:v>545</c:v>
                </c:pt>
                <c:pt idx="1">
                  <c:v>784</c:v>
                </c:pt>
                <c:pt idx="2">
                  <c:v>804</c:v>
                </c:pt>
                <c:pt idx="3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8A-42B7-8F26-A534B3C8F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331648"/>
        <c:axId val="332468608"/>
      </c:barChart>
      <c:catAx>
        <c:axId val="332331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32468608"/>
        <c:crosses val="autoZero"/>
        <c:auto val="1"/>
        <c:lblAlgn val="ctr"/>
        <c:lblOffset val="100"/>
        <c:noMultiLvlLbl val="0"/>
      </c:catAx>
      <c:valAx>
        <c:axId val="332468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3233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19508547008548"/>
          <c:y val="0.89738055555555551"/>
          <c:w val="0.61331410256410257"/>
          <c:h val="0.10261944444444444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64400070892655E-2"/>
          <c:y val="5.2222962962962964E-2"/>
          <c:w val="0.92390445245268915"/>
          <c:h val="0.7684316239316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3.2'!$C$26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3.2'!$B$29:$B$32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3.2'!$C$29:$C$32</c:f>
              <c:numCache>
                <c:formatCode>General</c:formatCode>
                <c:ptCount val="4"/>
                <c:pt idx="0">
                  <c:v>44</c:v>
                </c:pt>
                <c:pt idx="1">
                  <c:v>51</c:v>
                </c:pt>
                <c:pt idx="2">
                  <c:v>29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3-4281-BE6F-B618FBCEDF4B}"/>
            </c:ext>
          </c:extLst>
        </c:ser>
        <c:ser>
          <c:idx val="1"/>
          <c:order val="1"/>
          <c:tx>
            <c:strRef>
              <c:f>'Graf 3.2'!$M$26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9.9500275065756255E-17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63-4281-BE6F-B618FBCEDF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3.2'!$B$29:$B$32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3.2'!$M$29:$M$32</c:f>
              <c:numCache>
                <c:formatCode>General</c:formatCode>
                <c:ptCount val="4"/>
                <c:pt idx="0">
                  <c:v>18</c:v>
                </c:pt>
                <c:pt idx="1">
                  <c:v>20</c:v>
                </c:pt>
                <c:pt idx="2">
                  <c:v>19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3-4281-BE6F-B618FBCEDF4B}"/>
            </c:ext>
          </c:extLst>
        </c:ser>
        <c:ser>
          <c:idx val="3"/>
          <c:order val="2"/>
          <c:tx>
            <c:strRef>
              <c:f>'Graf 3.2'!$V$26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63-4281-BE6F-B618FBCEDF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3.2'!$B$29:$B$32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3.2'!$V$29:$V$32</c:f>
              <c:numCache>
                <c:formatCode>General</c:formatCode>
                <c:ptCount val="4"/>
                <c:pt idx="0">
                  <c:v>17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63-4281-BE6F-B618FBCEDF4B}"/>
            </c:ext>
          </c:extLst>
        </c:ser>
        <c:ser>
          <c:idx val="2"/>
          <c:order val="3"/>
          <c:tx>
            <c:strRef>
              <c:f>'Graf 3.2'!$W$26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3.2'!$B$29:$B$32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3.2'!$W$29:$W$32</c:f>
              <c:numCache>
                <c:formatCode>General</c:formatCode>
                <c:ptCount val="4"/>
                <c:pt idx="0">
                  <c:v>26</c:v>
                </c:pt>
                <c:pt idx="1">
                  <c:v>15</c:v>
                </c:pt>
                <c:pt idx="2">
                  <c:v>9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63-4281-BE6F-B618FBCEDF4B}"/>
            </c:ext>
          </c:extLst>
        </c:ser>
        <c:ser>
          <c:idx val="4"/>
          <c:order val="4"/>
          <c:tx>
            <c:strRef>
              <c:f>'Graf 3.2'!$X$26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3.2'!$B$29:$B$32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3.2'!$X$29:$X$32</c:f>
              <c:numCache>
                <c:formatCode>General</c:formatCode>
                <c:ptCount val="4"/>
                <c:pt idx="0">
                  <c:v>13</c:v>
                </c:pt>
                <c:pt idx="1">
                  <c:v>23</c:v>
                </c:pt>
                <c:pt idx="2">
                  <c:v>9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63-4281-BE6F-B618FBCED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869376"/>
        <c:axId val="262870912"/>
      </c:barChart>
      <c:catAx>
        <c:axId val="26286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62870912"/>
        <c:crosses val="autoZero"/>
        <c:auto val="1"/>
        <c:lblAlgn val="ctr"/>
        <c:lblOffset val="100"/>
        <c:noMultiLvlLbl val="0"/>
      </c:catAx>
      <c:valAx>
        <c:axId val="262870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6286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43361111111111"/>
          <c:y val="0.89738055555555551"/>
          <c:w val="0.65130555555555558"/>
          <c:h val="0.10261944444444444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14814814814804E-2"/>
          <c:y val="5.2222962962962964E-2"/>
          <c:w val="0.909654012345679"/>
          <c:h val="0.75214957264957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3.3'!$C$25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3.3'!$B$28:$B$31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3.3'!$C$28:$C$31</c:f>
              <c:numCache>
                <c:formatCode>#,##0</c:formatCode>
                <c:ptCount val="4"/>
                <c:pt idx="0">
                  <c:v>1578</c:v>
                </c:pt>
                <c:pt idx="1">
                  <c:v>2016</c:v>
                </c:pt>
                <c:pt idx="2">
                  <c:v>2528</c:v>
                </c:pt>
                <c:pt idx="3">
                  <c:v>2220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B-4061-8549-C36DE4D1E56D}"/>
            </c:ext>
          </c:extLst>
        </c:ser>
        <c:ser>
          <c:idx val="1"/>
          <c:order val="1"/>
          <c:tx>
            <c:strRef>
              <c:f>'Graf 3.3'!$M$25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00224493412890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EB-4061-8549-C36DE4D1E56D}"/>
                </c:ext>
              </c:extLst>
            </c:dLbl>
            <c:dLbl>
              <c:idx val="1"/>
              <c:layout>
                <c:manualLayout>
                  <c:x val="2.000748311376302E-3"/>
                  <c:y val="1.3676870473575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EB-4061-8549-C36DE4D1E56D}"/>
                </c:ext>
              </c:extLst>
            </c:dLbl>
            <c:dLbl>
              <c:idx val="3"/>
              <c:layout>
                <c:manualLayout>
                  <c:x val="-9.9500275065756255E-17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EB-4061-8549-C36DE4D1E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3.3'!$B$28:$B$31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3.3'!$M$28:$M$31</c:f>
              <c:numCache>
                <c:formatCode>#,##0</c:formatCode>
                <c:ptCount val="4"/>
                <c:pt idx="0">
                  <c:v>1305</c:v>
                </c:pt>
                <c:pt idx="1">
                  <c:v>1533</c:v>
                </c:pt>
                <c:pt idx="2">
                  <c:v>1637</c:v>
                </c:pt>
                <c:pt idx="3">
                  <c:v>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EB-4061-8549-C36DE4D1E56D}"/>
            </c:ext>
          </c:extLst>
        </c:ser>
        <c:ser>
          <c:idx val="4"/>
          <c:order val="2"/>
          <c:tx>
            <c:strRef>
              <c:f>'Graf 3.3'!$V$25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2.7136585757043482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EB-4061-8549-C36DE4D1E56D}"/>
                </c:ext>
              </c:extLst>
            </c:dLbl>
            <c:dLbl>
              <c:idx val="1"/>
              <c:layout>
                <c:manualLayout>
                  <c:x val="5.4031727471760818E-3"/>
                  <c:y val="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EB-4061-8549-C36DE4D1E56D}"/>
                </c:ext>
              </c:extLst>
            </c:dLbl>
            <c:dLbl>
              <c:idx val="2"/>
              <c:layout>
                <c:manualLayout>
                  <c:x val="5.4273504273504277E-3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EB-4061-8549-C36DE4D1E56D}"/>
                </c:ext>
              </c:extLst>
            </c:dLbl>
            <c:dLbl>
              <c:idx val="3"/>
              <c:layout>
                <c:manualLayout>
                  <c:x val="-5.4205042187440173E-5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EB-4061-8549-C36DE4D1E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3.3'!$B$28:$B$31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3.3'!$V$28:$V$31</c:f>
              <c:numCache>
                <c:formatCode>#,##0</c:formatCode>
                <c:ptCount val="4"/>
                <c:pt idx="0">
                  <c:v>587</c:v>
                </c:pt>
                <c:pt idx="1">
                  <c:v>799</c:v>
                </c:pt>
                <c:pt idx="2">
                  <c:v>856</c:v>
                </c:pt>
                <c:pt idx="3">
                  <c:v>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EB-4061-8549-C36DE4D1E56D}"/>
            </c:ext>
          </c:extLst>
        </c:ser>
        <c:ser>
          <c:idx val="2"/>
          <c:order val="3"/>
          <c:tx>
            <c:strRef>
              <c:f>'Graf 3.3'!$W$25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5.0081725642011325E-17"/>
                  <c:y val="1.7638888888888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EB-4061-8549-C36DE4D1E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3.3'!$B$28:$B$31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3.3'!$W$28:$W$31</c:f>
              <c:numCache>
                <c:formatCode>#,##0</c:formatCode>
                <c:ptCount val="4"/>
                <c:pt idx="0">
                  <c:v>835</c:v>
                </c:pt>
                <c:pt idx="1">
                  <c:v>1088</c:v>
                </c:pt>
                <c:pt idx="2">
                  <c:v>984</c:v>
                </c:pt>
                <c:pt idx="3">
                  <c:v>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EB-4061-8549-C36DE4D1E56D}"/>
            </c:ext>
          </c:extLst>
        </c:ser>
        <c:ser>
          <c:idx val="3"/>
          <c:order val="4"/>
          <c:tx>
            <c:strRef>
              <c:f>'Graf 3.3'!$X$25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EB-4061-8549-C36DE4D1E56D}"/>
                </c:ext>
              </c:extLst>
            </c:dLbl>
            <c:dLbl>
              <c:idx val="1"/>
              <c:layout>
                <c:manualLayout>
                  <c:x val="-2.7317620467480273E-3"/>
                  <c:y val="-4.1157407407407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EB-4061-8549-C36DE4D1E56D}"/>
                </c:ext>
              </c:extLst>
            </c:dLbl>
            <c:dLbl>
              <c:idx val="2"/>
              <c:layout>
                <c:manualLayout>
                  <c:x val="2.731762046747977E-3"/>
                  <c:y val="-1.7638888888888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EB-4061-8549-C36DE4D1E56D}"/>
                </c:ext>
              </c:extLst>
            </c:dLbl>
            <c:dLbl>
              <c:idx val="3"/>
              <c:layout>
                <c:manualLayout>
                  <c:x val="2.731762046747977E-3"/>
                  <c:y val="-2.939814814814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EB-4061-8549-C36DE4D1E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3.3'!$B$28:$B$31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3.3'!$X$28:$X$31</c:f>
              <c:numCache>
                <c:formatCode>#,##0</c:formatCode>
                <c:ptCount val="4"/>
                <c:pt idx="0">
                  <c:v>819</c:v>
                </c:pt>
                <c:pt idx="1">
                  <c:v>1097</c:v>
                </c:pt>
                <c:pt idx="2">
                  <c:v>1054</c:v>
                </c:pt>
                <c:pt idx="3">
                  <c:v>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EB-4061-8549-C36DE4D1E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512128"/>
        <c:axId val="319312640"/>
      </c:barChart>
      <c:catAx>
        <c:axId val="27651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19312640"/>
        <c:crosses val="autoZero"/>
        <c:auto val="1"/>
        <c:lblAlgn val="ctr"/>
        <c:lblOffset val="100"/>
        <c:noMultiLvlLbl val="0"/>
      </c:catAx>
      <c:valAx>
        <c:axId val="31931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651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46949826350277"/>
          <c:y val="0.89738055555555551"/>
          <c:w val="0.67476888647786393"/>
          <c:h val="0.10261944444444444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73456790123456E-2"/>
          <c:y val="4.535714285714286E-2"/>
          <c:w val="0.92252777777777772"/>
          <c:h val="0.75268571428571429"/>
        </c:manualLayout>
      </c:layout>
      <c:lineChart>
        <c:grouping val="standard"/>
        <c:varyColors val="0"/>
        <c:ser>
          <c:idx val="0"/>
          <c:order val="0"/>
          <c:tx>
            <c:strRef>
              <c:f>'Graf 3.4'!$B$41</c:f>
              <c:strCache>
                <c:ptCount val="1"/>
                <c:pt idx="0">
                  <c:v>Strada urbana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6566203703703741E-2"/>
                  <c:y val="3.4685714285714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B6E-A818-4118511274F8}"/>
                </c:ext>
              </c:extLst>
            </c:dLbl>
            <c:dLbl>
              <c:idx val="9"/>
              <c:layout>
                <c:manualLayout>
                  <c:x val="-2.4606327160493827E-2"/>
                  <c:y val="-4.5949206349206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B6E-A818-4118511274F8}"/>
                </c:ext>
              </c:extLst>
            </c:dLbl>
            <c:dLbl>
              <c:idx val="11"/>
              <c:layout>
                <c:manualLayout>
                  <c:x val="-2.46063271604939E-2"/>
                  <c:y val="-4.0909523809523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B6E-A818-4118511274F8}"/>
                </c:ext>
              </c:extLst>
            </c:dLbl>
            <c:dLbl>
              <c:idx val="12"/>
              <c:layout>
                <c:manualLayout>
                  <c:x val="-2.46063271604939E-2"/>
                  <c:y val="-5.09888888888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B6E-A818-4118511274F8}"/>
                </c:ext>
              </c:extLst>
            </c:dLbl>
            <c:dLbl>
              <c:idx val="16"/>
              <c:layout>
                <c:manualLayout>
                  <c:x val="-2.2646450617283952E-2"/>
                  <c:y val="2.4606349206349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B6E-A818-4118511274F8}"/>
                </c:ext>
              </c:extLst>
            </c:dLbl>
            <c:dLbl>
              <c:idx val="19"/>
              <c:layout>
                <c:manualLayout>
                  <c:x val="-2.460632716049397E-2"/>
                  <c:y val="3.9725396825396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B6E-A818-411851127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3.4'!$D$11:$Y$11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'Graf 3.4'!$D$41:$Y$41</c:f>
              <c:numCache>
                <c:formatCode>#,##0</c:formatCode>
                <c:ptCount val="22"/>
                <c:pt idx="0">
                  <c:v>68</c:v>
                </c:pt>
                <c:pt idx="1">
                  <c:v>78</c:v>
                </c:pt>
                <c:pt idx="2">
                  <c:v>52</c:v>
                </c:pt>
                <c:pt idx="3">
                  <c:v>47</c:v>
                </c:pt>
                <c:pt idx="4">
                  <c:v>47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39</c:v>
                </c:pt>
                <c:pt idx="9">
                  <c:v>36</c:v>
                </c:pt>
                <c:pt idx="10">
                  <c:v>34</c:v>
                </c:pt>
                <c:pt idx="11">
                  <c:v>43</c:v>
                </c:pt>
                <c:pt idx="12">
                  <c:v>37</c:v>
                </c:pt>
                <c:pt idx="13">
                  <c:v>28</c:v>
                </c:pt>
                <c:pt idx="14">
                  <c:v>34</c:v>
                </c:pt>
                <c:pt idx="15">
                  <c:v>29</c:v>
                </c:pt>
                <c:pt idx="16">
                  <c:v>23</c:v>
                </c:pt>
                <c:pt idx="17">
                  <c:v>31</c:v>
                </c:pt>
                <c:pt idx="18">
                  <c:v>32</c:v>
                </c:pt>
                <c:pt idx="19">
                  <c:v>20</c:v>
                </c:pt>
                <c:pt idx="20" formatCode="_-* #,##0_-;\-* #,##0_-;_-* &quot;-&quot;??_-;_-@_-">
                  <c:v>23</c:v>
                </c:pt>
                <c:pt idx="21" formatCode="_-* #,##0_-;\-* #,##0_-;_-* &quot;-&quot;??_-;_-@_-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E5-4B6E-A818-4118511274F8}"/>
            </c:ext>
          </c:extLst>
        </c:ser>
        <c:ser>
          <c:idx val="1"/>
          <c:order val="1"/>
          <c:tx>
            <c:strRef>
              <c:f>'Graf 3.4'!$B$42</c:f>
              <c:strCache>
                <c:ptCount val="1"/>
                <c:pt idx="0">
                  <c:v>Autostrada</c:v>
                </c:pt>
              </c:strCache>
            </c:strRef>
          </c:tx>
          <c:spPr>
            <a:ln w="28575" cap="rnd">
              <a:solidFill>
                <a:srgbClr val="CCCCF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3.4'!$D$11:$Y$11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'Graf 3.4'!$D$42:$Y$42</c:f>
              <c:numCache>
                <c:formatCode>#,##0</c:formatCode>
                <c:ptCount val="22"/>
                <c:pt idx="0">
                  <c:v>26</c:v>
                </c:pt>
                <c:pt idx="1">
                  <c:v>23</c:v>
                </c:pt>
                <c:pt idx="2">
                  <c:v>15</c:v>
                </c:pt>
                <c:pt idx="3">
                  <c:v>25</c:v>
                </c:pt>
                <c:pt idx="4">
                  <c:v>28</c:v>
                </c:pt>
                <c:pt idx="5">
                  <c:v>15</c:v>
                </c:pt>
                <c:pt idx="6">
                  <c:v>15</c:v>
                </c:pt>
                <c:pt idx="7">
                  <c:v>7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4</c:v>
                </c:pt>
                <c:pt idx="13">
                  <c:v>10</c:v>
                </c:pt>
                <c:pt idx="14">
                  <c:v>10</c:v>
                </c:pt>
                <c:pt idx="15">
                  <c:v>5</c:v>
                </c:pt>
                <c:pt idx="16">
                  <c:v>11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 formatCode="_-* #,##0_-;\-* #,##0_-;_-* &quot;-&quot;??_-;_-@_-">
                  <c:v>7</c:v>
                </c:pt>
                <c:pt idx="21" formatCode="_-* #,##0_-;\-* #,##0_-;_-* &quot;-&quot;??_-;_-@_-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E5-4B6E-A818-4118511274F8}"/>
            </c:ext>
          </c:extLst>
        </c:ser>
        <c:ser>
          <c:idx val="2"/>
          <c:order val="2"/>
          <c:tx>
            <c:strRef>
              <c:f>'Graf 3.4'!$B$43</c:f>
              <c:strCache>
                <c:ptCount val="1"/>
                <c:pt idx="0">
                  <c:v>Strada extraurbana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0686574074074111E-2"/>
                  <c:y val="-3.4685714285714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B6E-A818-4118511274F8}"/>
                </c:ext>
              </c:extLst>
            </c:dLbl>
            <c:dLbl>
              <c:idx val="9"/>
              <c:layout>
                <c:manualLayout>
                  <c:x val="-2.4606327160493827E-2"/>
                  <c:y val="4.5949206349206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B6E-A818-4118511274F8}"/>
                </c:ext>
              </c:extLst>
            </c:dLbl>
            <c:dLbl>
              <c:idx val="11"/>
              <c:layout>
                <c:manualLayout>
                  <c:x val="-2.6566203703703703E-2"/>
                  <c:y val="4.5949206349206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B6E-A818-4118511274F8}"/>
                </c:ext>
              </c:extLst>
            </c:dLbl>
            <c:dLbl>
              <c:idx val="12"/>
              <c:layout>
                <c:manualLayout>
                  <c:x val="-2.46063271604939E-2"/>
                  <c:y val="2.0750793650793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E5-4B6E-A818-4118511274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3.4'!$D$11:$Y$11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'Graf 3.4'!$D$43:$Y$43</c:f>
              <c:numCache>
                <c:formatCode>#,##0</c:formatCode>
                <c:ptCount val="22"/>
                <c:pt idx="0">
                  <c:v>74</c:v>
                </c:pt>
                <c:pt idx="1">
                  <c:v>84</c:v>
                </c:pt>
                <c:pt idx="2">
                  <c:v>87</c:v>
                </c:pt>
                <c:pt idx="3">
                  <c:v>69</c:v>
                </c:pt>
                <c:pt idx="4">
                  <c:v>59</c:v>
                </c:pt>
                <c:pt idx="5">
                  <c:v>90</c:v>
                </c:pt>
                <c:pt idx="6">
                  <c:v>59</c:v>
                </c:pt>
                <c:pt idx="7">
                  <c:v>49</c:v>
                </c:pt>
                <c:pt idx="8">
                  <c:v>43</c:v>
                </c:pt>
                <c:pt idx="9">
                  <c:v>34</c:v>
                </c:pt>
                <c:pt idx="10">
                  <c:v>40</c:v>
                </c:pt>
                <c:pt idx="11">
                  <c:v>41</c:v>
                </c:pt>
                <c:pt idx="12">
                  <c:v>29</c:v>
                </c:pt>
                <c:pt idx="13">
                  <c:v>39</c:v>
                </c:pt>
                <c:pt idx="14">
                  <c:v>40</c:v>
                </c:pt>
                <c:pt idx="15">
                  <c:v>42</c:v>
                </c:pt>
                <c:pt idx="16">
                  <c:v>35</c:v>
                </c:pt>
                <c:pt idx="17">
                  <c:v>39</c:v>
                </c:pt>
                <c:pt idx="18">
                  <c:v>41</c:v>
                </c:pt>
                <c:pt idx="19">
                  <c:v>37</c:v>
                </c:pt>
                <c:pt idx="20" formatCode="_-* #,##0_-;\-* #,##0_-;_-* &quot;-&quot;??_-;_-@_-">
                  <c:v>50</c:v>
                </c:pt>
                <c:pt idx="21" formatCode="_-* #,##0_-;\-* #,##0_-;_-* &quot;-&quot;??_-;_-@_-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E5-4B6E-A818-411851127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4744"/>
        <c:axId val="608095072"/>
      </c:lineChart>
      <c:catAx>
        <c:axId val="608094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8095072"/>
        <c:crosses val="autoZero"/>
        <c:auto val="1"/>
        <c:lblAlgn val="ctr"/>
        <c:lblOffset val="100"/>
        <c:noMultiLvlLbl val="0"/>
      </c:catAx>
      <c:valAx>
        <c:axId val="60809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809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15864197530865"/>
          <c:y val="0.90592261904761906"/>
          <c:w val="0.50968271604938276"/>
          <c:h val="7.8958333333333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73456790123456E-2"/>
          <c:y val="4.535714285714286E-2"/>
          <c:w val="0.92252777777777772"/>
          <c:h val="0.74260634920634916"/>
        </c:manualLayout>
      </c:layout>
      <c:lineChart>
        <c:grouping val="standard"/>
        <c:varyColors val="0"/>
        <c:ser>
          <c:idx val="0"/>
          <c:order val="0"/>
          <c:tx>
            <c:strRef>
              <c:f>'Graf 3.5'!$B$44</c:f>
              <c:strCache>
                <c:ptCount val="1"/>
                <c:pt idx="0">
                  <c:v>Strada urbana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3.5'!$D$43:$Y$43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'Graf 3.5'!$D$44:$Y$44</c:f>
              <c:numCache>
                <c:formatCode>#,##0</c:formatCode>
                <c:ptCount val="22"/>
                <c:pt idx="0">
                  <c:v>5358</c:v>
                </c:pt>
                <c:pt idx="1">
                  <c:v>5286</c:v>
                </c:pt>
                <c:pt idx="2">
                  <c:v>5361</c:v>
                </c:pt>
                <c:pt idx="3">
                  <c:v>4712</c:v>
                </c:pt>
                <c:pt idx="4">
                  <c:v>4567</c:v>
                </c:pt>
                <c:pt idx="5">
                  <c:v>4426</c:v>
                </c:pt>
                <c:pt idx="6">
                  <c:v>4136</c:v>
                </c:pt>
                <c:pt idx="7">
                  <c:v>3894</c:v>
                </c:pt>
                <c:pt idx="8">
                  <c:v>3656</c:v>
                </c:pt>
                <c:pt idx="9">
                  <c:v>4063</c:v>
                </c:pt>
                <c:pt idx="10">
                  <c:v>4177</c:v>
                </c:pt>
                <c:pt idx="11">
                  <c:v>3711</c:v>
                </c:pt>
                <c:pt idx="12">
                  <c:v>3579</c:v>
                </c:pt>
                <c:pt idx="13">
                  <c:v>3372</c:v>
                </c:pt>
                <c:pt idx="14">
                  <c:v>3117</c:v>
                </c:pt>
                <c:pt idx="15">
                  <c:v>2850</c:v>
                </c:pt>
                <c:pt idx="16">
                  <c:v>2754</c:v>
                </c:pt>
                <c:pt idx="17">
                  <c:v>2879</c:v>
                </c:pt>
                <c:pt idx="18">
                  <c:v>2898</c:v>
                </c:pt>
                <c:pt idx="19">
                  <c:v>1953</c:v>
                </c:pt>
                <c:pt idx="20" formatCode="_-* #,##0_-;\-* #,##0_-;_-* &quot;-&quot;??_-;_-@_-">
                  <c:v>2270</c:v>
                </c:pt>
                <c:pt idx="21" formatCode="_-* #,##0_-;\-* #,##0_-;_-* &quot;-&quot;??_-;_-@_-">
                  <c:v>2478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D-4F77-8D72-384E4E0B09A7}"/>
            </c:ext>
          </c:extLst>
        </c:ser>
        <c:ser>
          <c:idx val="1"/>
          <c:order val="1"/>
          <c:tx>
            <c:strRef>
              <c:f>'Graf 3.5'!$B$45</c:f>
              <c:strCache>
                <c:ptCount val="1"/>
                <c:pt idx="0">
                  <c:v>Autostrada</c:v>
                </c:pt>
              </c:strCache>
            </c:strRef>
          </c:tx>
          <c:spPr>
            <a:ln w="28575" cap="rnd">
              <a:solidFill>
                <a:srgbClr val="CCCCF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3.5'!$D$43:$Y$43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'Graf 3.5'!$D$45:$Y$45</c:f>
              <c:numCache>
                <c:formatCode>#,##0</c:formatCode>
                <c:ptCount val="22"/>
                <c:pt idx="0">
                  <c:v>923</c:v>
                </c:pt>
                <c:pt idx="1">
                  <c:v>931</c:v>
                </c:pt>
                <c:pt idx="2">
                  <c:v>823</c:v>
                </c:pt>
                <c:pt idx="3">
                  <c:v>768</c:v>
                </c:pt>
                <c:pt idx="4">
                  <c:v>727</c:v>
                </c:pt>
                <c:pt idx="5">
                  <c:v>526</c:v>
                </c:pt>
                <c:pt idx="6">
                  <c:v>599</c:v>
                </c:pt>
                <c:pt idx="7">
                  <c:v>511</c:v>
                </c:pt>
                <c:pt idx="8">
                  <c:v>579</c:v>
                </c:pt>
                <c:pt idx="9">
                  <c:v>542</c:v>
                </c:pt>
                <c:pt idx="10">
                  <c:v>508</c:v>
                </c:pt>
                <c:pt idx="11">
                  <c:v>405</c:v>
                </c:pt>
                <c:pt idx="12">
                  <c:v>422</c:v>
                </c:pt>
                <c:pt idx="13">
                  <c:v>460</c:v>
                </c:pt>
                <c:pt idx="14">
                  <c:v>393</c:v>
                </c:pt>
                <c:pt idx="15">
                  <c:v>417</c:v>
                </c:pt>
                <c:pt idx="16">
                  <c:v>419</c:v>
                </c:pt>
                <c:pt idx="17">
                  <c:v>370</c:v>
                </c:pt>
                <c:pt idx="18">
                  <c:v>381</c:v>
                </c:pt>
                <c:pt idx="19">
                  <c:v>221</c:v>
                </c:pt>
                <c:pt idx="20" formatCode="_-* #,##0_-;\-* #,##0_-;_-* &quot;-&quot;??_-;_-@_-">
                  <c:v>347</c:v>
                </c:pt>
                <c:pt idx="21" formatCode="_-* #,##0_-;\-* #,##0_-;_-* &quot;-&quot;??_-;_-@_-">
                  <c:v>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D-4F77-8D72-384E4E0B09A7}"/>
            </c:ext>
          </c:extLst>
        </c:ser>
        <c:ser>
          <c:idx val="2"/>
          <c:order val="2"/>
          <c:tx>
            <c:strRef>
              <c:f>'Graf 3.5'!$B$46</c:f>
              <c:strCache>
                <c:ptCount val="1"/>
                <c:pt idx="0">
                  <c:v>Strada extraurbana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3.5'!$D$43:$Y$43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'Graf 3.5'!$D$46:$Y$46</c:f>
              <c:numCache>
                <c:formatCode>#,##0</c:formatCode>
                <c:ptCount val="22"/>
                <c:pt idx="0">
                  <c:v>2061</c:v>
                </c:pt>
                <c:pt idx="1">
                  <c:v>2279</c:v>
                </c:pt>
                <c:pt idx="2">
                  <c:v>1882</c:v>
                </c:pt>
                <c:pt idx="3">
                  <c:v>2064</c:v>
                </c:pt>
                <c:pt idx="4">
                  <c:v>1931</c:v>
                </c:pt>
                <c:pt idx="5">
                  <c:v>2100</c:v>
                </c:pt>
                <c:pt idx="6">
                  <c:v>1647</c:v>
                </c:pt>
                <c:pt idx="7">
                  <c:v>1638</c:v>
                </c:pt>
                <c:pt idx="8">
                  <c:v>1754</c:v>
                </c:pt>
                <c:pt idx="9">
                  <c:v>1772</c:v>
                </c:pt>
                <c:pt idx="10">
                  <c:v>1536</c:v>
                </c:pt>
                <c:pt idx="11">
                  <c:v>1408</c:v>
                </c:pt>
                <c:pt idx="12">
                  <c:v>1463</c:v>
                </c:pt>
                <c:pt idx="13">
                  <c:v>1363</c:v>
                </c:pt>
                <c:pt idx="14">
                  <c:v>1317</c:v>
                </c:pt>
                <c:pt idx="15">
                  <c:v>1317</c:v>
                </c:pt>
                <c:pt idx="16">
                  <c:v>1222</c:v>
                </c:pt>
                <c:pt idx="17">
                  <c:v>1434</c:v>
                </c:pt>
                <c:pt idx="18">
                  <c:v>1369</c:v>
                </c:pt>
                <c:pt idx="19">
                  <c:v>916</c:v>
                </c:pt>
                <c:pt idx="20" formatCode="_-* #,##0_-;\-* #,##0_-;_-* &quot;-&quot;??_-;_-@_-">
                  <c:v>1205</c:v>
                </c:pt>
                <c:pt idx="21" formatCode="_-* #,##0_-;\-* #,##0_-;_-* &quot;-&quot;??_-;_-@_-">
                  <c:v>1225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4D-4F77-8D72-384E4E0B0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4744"/>
        <c:axId val="608095072"/>
      </c:lineChart>
      <c:catAx>
        <c:axId val="608094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8095072"/>
        <c:crosses val="autoZero"/>
        <c:auto val="1"/>
        <c:lblAlgn val="ctr"/>
        <c:lblOffset val="100"/>
        <c:noMultiLvlLbl val="0"/>
      </c:catAx>
      <c:valAx>
        <c:axId val="60809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0809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15555555555557E-2"/>
          <c:y val="2.7136752136752137E-2"/>
          <c:w val="0.86889555555555553"/>
          <c:h val="0.580746825396825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3.6'!$E$39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94960563915446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C7-4A02-A2F5-CED427DB64F2}"/>
                </c:ext>
              </c:extLst>
            </c:dLbl>
            <c:dLbl>
              <c:idx val="1"/>
              <c:layout>
                <c:manualLayout>
                  <c:x val="0"/>
                  <c:y val="1.9899211278308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C7-4A02-A2F5-CED427DB64F2}"/>
                </c:ext>
              </c:extLst>
            </c:dLbl>
            <c:dLbl>
              <c:idx val="2"/>
              <c:layout>
                <c:manualLayout>
                  <c:x val="0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C7-4A02-A2F5-CED427DB64F2}"/>
                </c:ext>
              </c:extLst>
            </c:dLbl>
            <c:dLbl>
              <c:idx val="5"/>
              <c:layout>
                <c:manualLayout>
                  <c:x val="0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C7-4A02-A2F5-CED427DB64F2}"/>
                </c:ext>
              </c:extLst>
            </c:dLbl>
            <c:dLbl>
              <c:idx val="7"/>
              <c:layout>
                <c:manualLayout>
                  <c:x val="0"/>
                  <c:y val="1.01587281272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C7-4A02-A2F5-CED427DB64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3.6'!$B$40:$C$51</c15:sqref>
                  </c15:fullRef>
                </c:ext>
              </c:extLst>
              <c:f>('Graf 3.6'!$B$40:$C$45,'Graf 3.6'!$B$47:$C$49,'Graf 3.6'!$B$51:$C$51)</c:f>
              <c:multiLvlStrCache>
                <c:ptCount val="10"/>
                <c:lvl>
                  <c:pt idx="0">
                    <c:v>Strade urbane</c:v>
                  </c:pt>
                  <c:pt idx="1">
                    <c:v>Autostrade</c:v>
                  </c:pt>
                  <c:pt idx="2">
                    <c:v>Strade extraurbane</c:v>
                  </c:pt>
                  <c:pt idx="3">
                    <c:v>Strade urbane</c:v>
                  </c:pt>
                  <c:pt idx="4">
                    <c:v>Autostrade</c:v>
                  </c:pt>
                  <c:pt idx="5">
                    <c:v>Strade extraurbane</c:v>
                  </c:pt>
                  <c:pt idx="6">
                    <c:v>Autostrade</c:v>
                  </c:pt>
                  <c:pt idx="7">
                    <c:v>Strade extraurbane</c:v>
                  </c:pt>
                  <c:pt idx="8">
                    <c:v>Strade urbane</c:v>
                  </c:pt>
                  <c:pt idx="9">
                    <c:v>Strade extraurbane</c:v>
                  </c:pt>
                </c:lvl>
                <c:lvl>
                  <c:pt idx="0">
                    <c:v>L'Aquila</c:v>
                  </c:pt>
                  <c:pt idx="3">
                    <c:v>Teramo</c:v>
                  </c:pt>
                  <c:pt idx="8">
                    <c:v>Chieti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3.6'!$E$40:$E$51</c15:sqref>
                  </c15:fullRef>
                </c:ext>
              </c:extLst>
              <c:f>('Graf 3.6'!$E$40:$E$45,'Graf 3.6'!$E$47:$E$49,'Graf 3.6'!$E$51)</c:f>
              <c:numCache>
                <c:formatCode>General</c:formatCode>
                <c:ptCount val="10"/>
                <c:pt idx="0">
                  <c:v>17</c:v>
                </c:pt>
                <c:pt idx="1">
                  <c:v>3</c:v>
                </c:pt>
                <c:pt idx="2">
                  <c:v>19</c:v>
                </c:pt>
                <c:pt idx="3">
                  <c:v>16</c:v>
                </c:pt>
                <c:pt idx="4">
                  <c:v>8</c:v>
                </c:pt>
                <c:pt idx="5">
                  <c:v>23</c:v>
                </c:pt>
                <c:pt idx="6">
                  <c:v>6</c:v>
                </c:pt>
                <c:pt idx="7">
                  <c:v>5</c:v>
                </c:pt>
                <c:pt idx="8">
                  <c:v>12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C7-4A02-A2F5-CED427DB64F2}"/>
            </c:ext>
          </c:extLst>
        </c:ser>
        <c:ser>
          <c:idx val="2"/>
          <c:order val="1"/>
          <c:tx>
            <c:strRef>
              <c:f>'Graf 3.6'!$F$39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-4.4351953022411355E-6"/>
                  <c:y val="2.500641436190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C7-4A02-A2F5-CED427DB64F2}"/>
                </c:ext>
              </c:extLst>
            </c:dLbl>
            <c:dLbl>
              <c:idx val="1"/>
              <c:layout>
                <c:manualLayout>
                  <c:x val="0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C7-4A02-A2F5-CED427DB64F2}"/>
                </c:ext>
              </c:extLst>
            </c:dLbl>
            <c:dLbl>
              <c:idx val="2"/>
              <c:layout>
                <c:manualLayout>
                  <c:x val="1.2513586745608919E-5"/>
                  <c:y val="3.0047417313488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C7-4A02-A2F5-CED427DB64F2}"/>
                </c:ext>
              </c:extLst>
            </c:dLbl>
            <c:dLbl>
              <c:idx val="4"/>
              <c:layout>
                <c:manualLayout>
                  <c:x val="4.0358693252072111E-3"/>
                  <c:y val="2.5204623041171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C7-4A02-A2F5-CED427DB64F2}"/>
                </c:ext>
              </c:extLst>
            </c:dLbl>
            <c:dLbl>
              <c:idx val="5"/>
              <c:layout>
                <c:manualLayout>
                  <c:x val="-8.9096129314122092E-6"/>
                  <c:y val="9.9495543157996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C7-4A02-A2F5-CED427DB6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3.6'!$B$40:$C$51</c15:sqref>
                  </c15:fullRef>
                </c:ext>
              </c:extLst>
              <c:f>('Graf 3.6'!$B$40:$C$45,'Graf 3.6'!$B$47:$C$49,'Graf 3.6'!$B$51:$C$51)</c:f>
              <c:multiLvlStrCache>
                <c:ptCount val="10"/>
                <c:lvl>
                  <c:pt idx="0">
                    <c:v>Strade urbane</c:v>
                  </c:pt>
                  <c:pt idx="1">
                    <c:v>Autostrade</c:v>
                  </c:pt>
                  <c:pt idx="2">
                    <c:v>Strade extraurbane</c:v>
                  </c:pt>
                  <c:pt idx="3">
                    <c:v>Strade urbane</c:v>
                  </c:pt>
                  <c:pt idx="4">
                    <c:v>Autostrade</c:v>
                  </c:pt>
                  <c:pt idx="5">
                    <c:v>Strade extraurbane</c:v>
                  </c:pt>
                  <c:pt idx="6">
                    <c:v>Autostrade</c:v>
                  </c:pt>
                  <c:pt idx="7">
                    <c:v>Strade extraurbane</c:v>
                  </c:pt>
                  <c:pt idx="8">
                    <c:v>Strade urbane</c:v>
                  </c:pt>
                  <c:pt idx="9">
                    <c:v>Strade extraurbane</c:v>
                  </c:pt>
                </c:lvl>
                <c:lvl>
                  <c:pt idx="0">
                    <c:v>L'Aquila</c:v>
                  </c:pt>
                  <c:pt idx="3">
                    <c:v>Teramo</c:v>
                  </c:pt>
                  <c:pt idx="8">
                    <c:v>Chieti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3.6'!$F$40:$F$51</c15:sqref>
                  </c15:fullRef>
                </c:ext>
              </c:extLst>
              <c:f>('Graf 3.6'!$F$40:$F$45,'Graf 3.6'!$F$47:$F$49,'Graf 3.6'!$F$51)</c:f>
              <c:numCache>
                <c:formatCode>General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11</c:v>
                </c:pt>
                <c:pt idx="6">
                  <c:v>2</c:v>
                </c:pt>
                <c:pt idx="7">
                  <c:v>7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C7-4A02-A2F5-CED427DB64F2}"/>
            </c:ext>
          </c:extLst>
        </c:ser>
        <c:ser>
          <c:idx val="3"/>
          <c:order val="2"/>
          <c:tx>
            <c:strRef>
              <c:f>'Graf 3.6'!$G$39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C66FF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1.0081913563071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5C7-4A02-A2F5-CED427DB64F2}"/>
                </c:ext>
              </c:extLst>
            </c:dLbl>
            <c:dLbl>
              <c:idx val="4"/>
              <c:layout>
                <c:manualLayout>
                  <c:x val="-3.6880334891122234E-17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C7-4A02-A2F5-CED427DB64F2}"/>
                </c:ext>
              </c:extLst>
            </c:dLbl>
            <c:dLbl>
              <c:idx val="7"/>
              <c:layout>
                <c:manualLayout>
                  <c:x val="0"/>
                  <c:y val="1.5238092190857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C7-4A02-A2F5-CED427DB64F2}"/>
                </c:ext>
              </c:extLst>
            </c:dLbl>
            <c:dLbl>
              <c:idx val="8"/>
              <c:layout>
                <c:manualLayout>
                  <c:x val="0"/>
                  <c:y val="1.5238092190857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C7-4A02-A2F5-CED427DB6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3.6'!$B$40:$C$51</c15:sqref>
                  </c15:fullRef>
                </c:ext>
              </c:extLst>
              <c:f>('Graf 3.6'!$B$40:$C$45,'Graf 3.6'!$B$47:$C$49,'Graf 3.6'!$B$51:$C$51)</c:f>
              <c:multiLvlStrCache>
                <c:ptCount val="10"/>
                <c:lvl>
                  <c:pt idx="0">
                    <c:v>Strade urbane</c:v>
                  </c:pt>
                  <c:pt idx="1">
                    <c:v>Autostrade</c:v>
                  </c:pt>
                  <c:pt idx="2">
                    <c:v>Strade extraurbane</c:v>
                  </c:pt>
                  <c:pt idx="3">
                    <c:v>Strade urbane</c:v>
                  </c:pt>
                  <c:pt idx="4">
                    <c:v>Autostrade</c:v>
                  </c:pt>
                  <c:pt idx="5">
                    <c:v>Strade extraurbane</c:v>
                  </c:pt>
                  <c:pt idx="6">
                    <c:v>Autostrade</c:v>
                  </c:pt>
                  <c:pt idx="7">
                    <c:v>Strade extraurbane</c:v>
                  </c:pt>
                  <c:pt idx="8">
                    <c:v>Strade urbane</c:v>
                  </c:pt>
                  <c:pt idx="9">
                    <c:v>Strade extraurbane</c:v>
                  </c:pt>
                </c:lvl>
                <c:lvl>
                  <c:pt idx="0">
                    <c:v>L'Aquila</c:v>
                  </c:pt>
                  <c:pt idx="3">
                    <c:v>Teramo</c:v>
                  </c:pt>
                  <c:pt idx="8">
                    <c:v>Chieti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3.6'!$G$40:$G$51</c15:sqref>
                  </c15:fullRef>
                </c:ext>
              </c:extLst>
              <c:f>('Graf 3.6'!$G$40:$G$45,'Graf 3.6'!$G$47:$G$49,'Graf 3.6'!$G$51)</c:f>
              <c:numCache>
                <c:formatCode>General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5C7-4A02-A2F5-CED427DB64F2}"/>
            </c:ext>
          </c:extLst>
        </c:ser>
        <c:ser>
          <c:idx val="4"/>
          <c:order val="3"/>
          <c:tx>
            <c:strRef>
              <c:f>'Graf 3.6'!$H$39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2.011677869230801E-3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C7-4A02-A2F5-CED427DB64F2}"/>
                </c:ext>
              </c:extLst>
            </c:dLbl>
            <c:dLbl>
              <c:idx val="1"/>
              <c:layout>
                <c:manualLayout>
                  <c:x val="0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5C7-4A02-A2F5-CED427DB64F2}"/>
                </c:ext>
              </c:extLst>
            </c:dLbl>
            <c:dLbl>
              <c:idx val="2"/>
              <c:layout>
                <c:manualLayout>
                  <c:x val="4.0233557384616019E-3"/>
                  <c:y val="2.4874014097886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C7-4A02-A2F5-CED427DB64F2}"/>
                </c:ext>
              </c:extLst>
            </c:dLbl>
            <c:dLbl>
              <c:idx val="4"/>
              <c:layout>
                <c:manualLayout>
                  <c:x val="0"/>
                  <c:y val="1.492440845873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5C7-4A02-A2F5-CED427DB64F2}"/>
                </c:ext>
              </c:extLst>
            </c:dLbl>
            <c:dLbl>
              <c:idx val="5"/>
              <c:layout>
                <c:manualLayout>
                  <c:x val="0"/>
                  <c:y val="1.01587281272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C7-4A02-A2F5-CED427DB64F2}"/>
                </c:ext>
              </c:extLst>
            </c:dLbl>
            <c:dLbl>
              <c:idx val="7"/>
              <c:layout>
                <c:manualLayout>
                  <c:x val="7.408681834026946E-17"/>
                  <c:y val="2.0317456254476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5C7-4A02-A2F5-CED427DB64F2}"/>
                </c:ext>
              </c:extLst>
            </c:dLbl>
            <c:dLbl>
              <c:idx val="8"/>
              <c:layout>
                <c:manualLayout>
                  <c:x val="2.0205729326595546E-3"/>
                  <c:y val="1.5238092190857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5C7-4A02-A2F5-CED427DB6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'Graf 3.6'!$B$40:$C$51</c15:sqref>
                  </c15:fullRef>
                </c:ext>
              </c:extLst>
              <c:f>('Graf 3.6'!$B$40:$C$45,'Graf 3.6'!$B$47:$C$49,'Graf 3.6'!$B$51:$C$51)</c:f>
              <c:multiLvlStrCache>
                <c:ptCount val="10"/>
                <c:lvl>
                  <c:pt idx="0">
                    <c:v>Strade urbane</c:v>
                  </c:pt>
                  <c:pt idx="1">
                    <c:v>Autostrade</c:v>
                  </c:pt>
                  <c:pt idx="2">
                    <c:v>Strade extraurbane</c:v>
                  </c:pt>
                  <c:pt idx="3">
                    <c:v>Strade urbane</c:v>
                  </c:pt>
                  <c:pt idx="4">
                    <c:v>Autostrade</c:v>
                  </c:pt>
                  <c:pt idx="5">
                    <c:v>Strade extraurbane</c:v>
                  </c:pt>
                  <c:pt idx="6">
                    <c:v>Autostrade</c:v>
                  </c:pt>
                  <c:pt idx="7">
                    <c:v>Strade extraurbane</c:v>
                  </c:pt>
                  <c:pt idx="8">
                    <c:v>Strade urbane</c:v>
                  </c:pt>
                  <c:pt idx="9">
                    <c:v>Strade extraurbane</c:v>
                  </c:pt>
                </c:lvl>
                <c:lvl>
                  <c:pt idx="0">
                    <c:v>L'Aquila</c:v>
                  </c:pt>
                  <c:pt idx="3">
                    <c:v>Teramo</c:v>
                  </c:pt>
                  <c:pt idx="8">
                    <c:v>Chieti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3.6'!$H$40:$H$51</c15:sqref>
                  </c15:fullRef>
                </c:ext>
              </c:extLst>
              <c:f>('Graf 3.6'!$H$40:$H$45,'Graf 3.6'!$H$47:$H$49,'Graf 3.6'!$H$51)</c:f>
              <c:numCache>
                <c:formatCode>General</c:formatCode>
                <c:ptCount val="10"/>
                <c:pt idx="0">
                  <c:v>6</c:v>
                </c:pt>
                <c:pt idx="1">
                  <c:v>0</c:v>
                </c:pt>
                <c:pt idx="2">
                  <c:v>18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5C7-4A02-A2F5-CED427DB64F2}"/>
            </c:ext>
          </c:extLst>
        </c:ser>
        <c:ser>
          <c:idx val="5"/>
          <c:order val="4"/>
          <c:tx>
            <c:strRef>
              <c:f>'Graf 3.6'!$I$39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9489159960426085E-3"/>
                  <c:y val="4.9374441378735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5C7-4A02-A2F5-CED427DB64F2}"/>
                </c:ext>
              </c:extLst>
            </c:dLbl>
            <c:dLbl>
              <c:idx val="2"/>
              <c:layout>
                <c:manualLayout>
                  <c:x val="5.8467479881278792E-3"/>
                  <c:y val="2.4687220689368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5C7-4A02-A2F5-CED427DB6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L'Aquila Strade urbane</c:v>
              </c:pt>
              <c:pt idx="1">
                <c:v>L'Aquila Autostrade</c:v>
              </c:pt>
              <c:pt idx="2">
                <c:v>L'Aquila Strade extraurbane</c:v>
              </c:pt>
              <c:pt idx="3">
                <c:v>Teramo Strade urbane</c:v>
              </c:pt>
              <c:pt idx="4">
                <c:v>Teramo Autostrade</c:v>
              </c:pt>
              <c:pt idx="5">
                <c:v>Teramo Strade extraurbane</c:v>
              </c:pt>
              <c:pt idx="6">
                <c:v>Pescara Autostrade</c:v>
              </c:pt>
              <c:pt idx="7">
                <c:v>Pescara Strade extraurbane</c:v>
              </c:pt>
              <c:pt idx="8">
                <c:v>Chieti Strade urbane</c:v>
              </c:pt>
              <c:pt idx="9">
                <c:v>Chieti Strade extraurbane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 3.6'!$I$40:$I$51</c15:sqref>
                  </c15:fullRef>
                </c:ext>
              </c:extLst>
              <c:f>('Graf 3.6'!$I$40:$I$45,'Graf 3.6'!$I$47:$I$49,'Graf 3.6'!$I$51)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10</c:v>
                </c:pt>
                <c:pt idx="3">
                  <c:v>8</c:v>
                </c:pt>
                <c:pt idx="4">
                  <c:v>1</c:v>
                </c:pt>
                <c:pt idx="5">
                  <c:v>14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5C7-4A02-A2F5-CED427DB6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377216"/>
        <c:axId val="280384256"/>
      </c:barChart>
      <c:catAx>
        <c:axId val="28037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it-IT"/>
          </a:p>
        </c:txPr>
        <c:crossAx val="280384256"/>
        <c:crosses val="autoZero"/>
        <c:auto val="1"/>
        <c:lblAlgn val="ctr"/>
        <c:lblOffset val="100"/>
        <c:noMultiLvlLbl val="0"/>
      </c:catAx>
      <c:valAx>
        <c:axId val="280384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80377216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93345873015873015"/>
          <c:y val="4.77136752136752E-2"/>
          <c:w val="6.2182522702044642E-2"/>
          <c:h val="0.420325080970274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736001749781279E-2"/>
          <c:y val="3.1527777777777773E-2"/>
          <c:w val="0.92393066491688536"/>
          <c:h val="0.783720940170940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3.15'!$J$14</c:f>
              <c:strCache>
                <c:ptCount val="1"/>
                <c:pt idx="0">
                  <c:v>Uomini 2011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'Graf 3.15'!$I$18:$I$23</c:f>
              <c:strCache>
                <c:ptCount val="6"/>
                <c:pt idx="0">
                  <c:v>&lt; 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3.15'!$J$18:$J$23</c:f>
              <c:numCache>
                <c:formatCode>0.0</c:formatCode>
                <c:ptCount val="6"/>
                <c:pt idx="0">
                  <c:v>-3.6144578313253009</c:v>
                </c:pt>
                <c:pt idx="1">
                  <c:v>-14.457831325301203</c:v>
                </c:pt>
                <c:pt idx="2">
                  <c:v>-10.843373493975903</c:v>
                </c:pt>
                <c:pt idx="3">
                  <c:v>-10.843373493975903</c:v>
                </c:pt>
                <c:pt idx="4">
                  <c:v>-12.048192771084338</c:v>
                </c:pt>
                <c:pt idx="5">
                  <c:v>-22.891566265060241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A-4E7C-8C04-E0974A27DA56}"/>
            </c:ext>
          </c:extLst>
        </c:ser>
        <c:ser>
          <c:idx val="1"/>
          <c:order val="1"/>
          <c:tx>
            <c:strRef>
              <c:f>'Graf 3.15'!$K$14</c:f>
              <c:strCache>
                <c:ptCount val="1"/>
                <c:pt idx="0">
                  <c:v>Donne 2011</c:v>
                </c:pt>
              </c:strCache>
            </c:strRef>
          </c:tx>
          <c:spPr>
            <a:solidFill>
              <a:srgbClr val="E4AFFF"/>
            </a:solidFill>
          </c:spPr>
          <c:invertIfNegative val="0"/>
          <c:cat>
            <c:strRef>
              <c:f>'Graf 3.15'!$I$18:$I$23</c:f>
              <c:strCache>
                <c:ptCount val="6"/>
                <c:pt idx="0">
                  <c:v>&lt; 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3.15'!$K$18:$K$23</c:f>
              <c:numCache>
                <c:formatCode>0.0</c:formatCode>
                <c:ptCount val="6"/>
                <c:pt idx="0">
                  <c:v>1.2048192771084338</c:v>
                </c:pt>
                <c:pt idx="1">
                  <c:v>8.4337349397590362</c:v>
                </c:pt>
                <c:pt idx="2">
                  <c:v>2.4096385542168677</c:v>
                </c:pt>
                <c:pt idx="3">
                  <c:v>0</c:v>
                </c:pt>
                <c:pt idx="4">
                  <c:v>1.2048192771084338</c:v>
                </c:pt>
                <c:pt idx="5">
                  <c:v>10.843373493975903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6A-4E7C-8C04-E0974A27DA56}"/>
            </c:ext>
          </c:extLst>
        </c:ser>
        <c:ser>
          <c:idx val="2"/>
          <c:order val="2"/>
          <c:tx>
            <c:strRef>
              <c:f>'Graf 3.15'!$M$14</c:f>
              <c:strCache>
                <c:ptCount val="1"/>
                <c:pt idx="0">
                  <c:v>Uomini 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3.15'!$I$18:$I$23</c:f>
              <c:strCache>
                <c:ptCount val="6"/>
                <c:pt idx="0">
                  <c:v>&lt; 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3.15'!$M$18:$M$23</c:f>
              <c:numCache>
                <c:formatCode>0.0</c:formatCode>
                <c:ptCount val="6"/>
                <c:pt idx="0">
                  <c:v>-3.3898305084745761</c:v>
                </c:pt>
                <c:pt idx="1">
                  <c:v>-8.4745762711864394</c:v>
                </c:pt>
                <c:pt idx="2">
                  <c:v>-18.64406779661017</c:v>
                </c:pt>
                <c:pt idx="3">
                  <c:v>-13.559322033898304</c:v>
                </c:pt>
                <c:pt idx="4">
                  <c:v>-20.33898305084746</c:v>
                </c:pt>
                <c:pt idx="5">
                  <c:v>-22.033898305084744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6A-4E7C-8C04-E0974A27DA56}"/>
            </c:ext>
          </c:extLst>
        </c:ser>
        <c:ser>
          <c:idx val="3"/>
          <c:order val="3"/>
          <c:tx>
            <c:strRef>
              <c:f>'Graf 3.15'!$N$14</c:f>
              <c:strCache>
                <c:ptCount val="1"/>
                <c:pt idx="0">
                  <c:v>Donne 2022</c:v>
                </c:pt>
              </c:strCache>
            </c:strRef>
          </c:tx>
          <c:spPr>
            <a:solidFill>
              <a:srgbClr val="9F5FCF"/>
            </a:solidFill>
          </c:spPr>
          <c:invertIfNegative val="0"/>
          <c:cat>
            <c:strRef>
              <c:f>'Graf 3.15'!$I$18:$I$23</c:f>
              <c:strCache>
                <c:ptCount val="6"/>
                <c:pt idx="0">
                  <c:v>&lt; 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3.15'!$N$18:$N$23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1.6949152542372881</c:v>
                </c:pt>
                <c:pt idx="3">
                  <c:v>0</c:v>
                </c:pt>
                <c:pt idx="4">
                  <c:v>1.6949152542372881</c:v>
                </c:pt>
                <c:pt idx="5">
                  <c:v>6.7796610169491522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6A-4E7C-8C04-E0974A27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077248"/>
        <c:axId val="301078784"/>
      </c:barChart>
      <c:catAx>
        <c:axId val="301077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in"/>
        <c:minorTickMark val="none"/>
        <c:tickLblPos val="low"/>
        <c:spPr>
          <a:ln/>
        </c:spPr>
        <c:txPr>
          <a:bodyPr/>
          <a:lstStyle/>
          <a:p>
            <a:pPr>
              <a:defRPr sz="800"/>
            </a:pPr>
            <a:endParaRPr lang="it-IT"/>
          </a:p>
        </c:txPr>
        <c:crossAx val="301078784"/>
        <c:crosses val="autoZero"/>
        <c:auto val="1"/>
        <c:lblAlgn val="ctr"/>
        <c:lblOffset val="100"/>
        <c:noMultiLvlLbl val="0"/>
      </c:catAx>
      <c:valAx>
        <c:axId val="3010787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;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0107724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0711435185185185"/>
          <c:y val="0.90566965811965816"/>
          <c:w val="0.81788560804899402"/>
          <c:h val="8.9811574074074071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7371830723888E-2"/>
          <c:y val="6.4675925925925928E-2"/>
          <c:w val="0.88175567289899348"/>
          <c:h val="0.80984259259259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3.16'!$J$24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dLbl>
              <c:idx val="0"/>
              <c:layout>
                <c:manualLayout>
                  <c:x val="-8.1410256410256541E-3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A5-4FCC-B622-EDDFCBDE0564}"/>
                </c:ext>
              </c:extLst>
            </c:dLbl>
            <c:dLbl>
              <c:idx val="2"/>
              <c:layout>
                <c:manualLayout>
                  <c:x val="-1.0854700854700855E-2"/>
                  <c:y val="5.879629629629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A5-4FCC-B622-EDDFCBDE0564}"/>
                </c:ext>
              </c:extLst>
            </c:dLbl>
            <c:dLbl>
              <c:idx val="3"/>
              <c:layout>
                <c:manualLayout>
                  <c:x val="-1.0854700854700855E-2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A5-4FCC-B622-EDDFCBDE0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3.16'!$I$25:$I$30</c:f>
              <c:strCache>
                <c:ptCount val="6"/>
                <c:pt idx="0">
                  <c:v>&lt;=17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3.16'!$J$25:$J$30</c:f>
              <c:numCache>
                <c:formatCode>0.0</c:formatCode>
                <c:ptCount val="6"/>
                <c:pt idx="0">
                  <c:v>21.055845365871633</c:v>
                </c:pt>
                <c:pt idx="1">
                  <c:v>0</c:v>
                </c:pt>
                <c:pt idx="2">
                  <c:v>47.862295823797133</c:v>
                </c:pt>
                <c:pt idx="3">
                  <c:v>44.750960902577155</c:v>
                </c:pt>
                <c:pt idx="4">
                  <c:v>57.58770345473868</c:v>
                </c:pt>
                <c:pt idx="5">
                  <c:v>88.07413325616362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5-4FCC-B622-EDDFCBDE0564}"/>
            </c:ext>
          </c:extLst>
        </c:ser>
        <c:ser>
          <c:idx val="1"/>
          <c:order val="1"/>
          <c:tx>
            <c:strRef>
              <c:f>'Graf 3.16'!$K$24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4273504273504277E-3"/>
                  <c:y val="5.8796296296296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A5-4FCC-B622-EDDFCBDE0564}"/>
                </c:ext>
              </c:extLst>
            </c:dLbl>
            <c:dLbl>
              <c:idx val="2"/>
              <c:layout>
                <c:manualLayout>
                  <c:x val="8.1410256410256402E-3"/>
                  <c:y val="1.175925925925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A5-4FCC-B622-EDDFCBDE0564}"/>
                </c:ext>
              </c:extLst>
            </c:dLbl>
            <c:dLbl>
              <c:idx val="3"/>
              <c:layout>
                <c:manualLayout>
                  <c:x val="1.0854700854700855E-2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A5-4FCC-B622-EDDFCBDE05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3.16'!$I$25:$I$30</c:f>
              <c:strCache>
                <c:ptCount val="6"/>
                <c:pt idx="0">
                  <c:v>&lt;=17</c:v>
                </c:pt>
                <c:pt idx="1">
                  <c:v>18-29</c:v>
                </c:pt>
                <c:pt idx="2">
                  <c:v>30-44</c:v>
                </c:pt>
                <c:pt idx="3">
                  <c:v>45-54</c:v>
                </c:pt>
                <c:pt idx="4">
                  <c:v>55-64</c:v>
                </c:pt>
                <c:pt idx="5">
                  <c:v>&gt;=65</c:v>
                </c:pt>
              </c:strCache>
            </c:strRef>
          </c:cat>
          <c:val>
            <c:numRef>
              <c:f>'Graf 3.16'!$K$25:$K$30</c:f>
              <c:numCache>
                <c:formatCode>0.0</c:formatCode>
                <c:ptCount val="6"/>
                <c:pt idx="0">
                  <c:v>10.669938781226243</c:v>
                </c:pt>
                <c:pt idx="1">
                  <c:v>34.015919450302746</c:v>
                </c:pt>
                <c:pt idx="2">
                  <c:v>53.140845382281952</c:v>
                </c:pt>
                <c:pt idx="3">
                  <c:v>50.344735576862568</c:v>
                </c:pt>
                <c:pt idx="4">
                  <c:v>66.66854706158378</c:v>
                </c:pt>
                <c:pt idx="5">
                  <c:v>53.056027164685908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A5-4FCC-B622-EDDFCBDE0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202816"/>
        <c:axId val="304075904"/>
      </c:barChart>
      <c:catAx>
        <c:axId val="30120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04075904"/>
        <c:crosses val="autoZero"/>
        <c:auto val="1"/>
        <c:lblAlgn val="ctr"/>
        <c:lblOffset val="100"/>
        <c:noMultiLvlLbl val="0"/>
      </c:catAx>
      <c:valAx>
        <c:axId val="304075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0120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071773504273501"/>
          <c:y val="6.1715740740740738E-2"/>
          <c:w val="0.29562029914529914"/>
          <c:h val="8.5392129629629637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0246913580247E-2"/>
          <c:y val="5.0925925925925923E-2"/>
          <c:w val="0.92923410493827163"/>
          <c:h val="0.71687638732161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1.2 1.3'!$O$36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84-4B4E-BBC6-8FCAE29CF3DD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84-4B4E-BBC6-8FCAE29CF3DD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84-4B4E-BBC6-8FCAE29CF3D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C84-4B4E-BBC6-8FCAE29CF3DD}"/>
              </c:ext>
            </c:extLst>
          </c:dPt>
          <c:dLbls>
            <c:dLbl>
              <c:idx val="12"/>
              <c:layout>
                <c:manualLayout>
                  <c:x val="-3.8170310051092583E-3"/>
                  <c:y val="2.4229569426322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84-4B4E-BBC6-8FCAE29CF3DD}"/>
                </c:ext>
              </c:extLst>
            </c:dLbl>
            <c:dLbl>
              <c:idx val="13"/>
              <c:layout>
                <c:manualLayout>
                  <c:x val="1.9429769565682967E-3"/>
                  <c:y val="6.4884940784480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84-4B4E-BBC6-8FCAE29CF3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1.2 1.3'!$N$37:$N$64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Polonia</c:v>
                </c:pt>
                <c:pt idx="3">
                  <c:v>Croazia</c:v>
                </c:pt>
                <c:pt idx="4">
                  <c:v>Lettonia</c:v>
                </c:pt>
                <c:pt idx="5">
                  <c:v>Portogallo</c:v>
                </c:pt>
                <c:pt idx="6">
                  <c:v>Lituania</c:v>
                </c:pt>
                <c:pt idx="7">
                  <c:v>Grecia</c:v>
                </c:pt>
                <c:pt idx="8">
                  <c:v>Ungheria</c:v>
                </c:pt>
                <c:pt idx="9">
                  <c:v>Cipro</c:v>
                </c:pt>
                <c:pt idx="10">
                  <c:v>Rep. Ceca</c:v>
                </c:pt>
                <c:pt idx="11">
                  <c:v>Belgio</c:v>
                </c:pt>
                <c:pt idx="12">
                  <c:v>Italia</c:v>
                </c:pt>
                <c:pt idx="13">
                  <c:v>UE</c:v>
                </c:pt>
                <c:pt idx="14">
                  <c:v>Slovacchia</c:v>
                </c:pt>
                <c:pt idx="15">
                  <c:v>Slovenia</c:v>
                </c:pt>
                <c:pt idx="16">
                  <c:v>Francia</c:v>
                </c:pt>
                <c:pt idx="17">
                  <c:v>Austria</c:v>
                </c:pt>
                <c:pt idx="18">
                  <c:v>Estonia</c:v>
                </c:pt>
                <c:pt idx="19">
                  <c:v>Finlandia</c:v>
                </c:pt>
                <c:pt idx="20">
                  <c:v>Spagna</c:v>
                </c:pt>
                <c:pt idx="21">
                  <c:v>Germania</c:v>
                </c:pt>
                <c:pt idx="22">
                  <c:v>Lussemburgo</c:v>
                </c:pt>
                <c:pt idx="23">
                  <c:v>Danimarca</c:v>
                </c:pt>
                <c:pt idx="24">
                  <c:v>Paesi Bassi</c:v>
                </c:pt>
                <c:pt idx="25">
                  <c:v>Malta</c:v>
                </c:pt>
                <c:pt idx="26">
                  <c:v>Irlanda</c:v>
                </c:pt>
                <c:pt idx="27">
                  <c:v>Svezia</c:v>
                </c:pt>
              </c:strCache>
            </c:strRef>
          </c:cat>
          <c:val>
            <c:numRef>
              <c:f>'Graf 1.2 1.3'!$O$37:$O$64</c:f>
              <c:numCache>
                <c:formatCode>#,##0.0</c:formatCode>
                <c:ptCount val="28"/>
                <c:pt idx="0">
                  <c:v>100.16117362291725</c:v>
                </c:pt>
                <c:pt idx="1">
                  <c:v>89.272014618292403</c:v>
                </c:pt>
                <c:pt idx="2">
                  <c:v>110.05364622652476</c:v>
                </c:pt>
                <c:pt idx="3">
                  <c:v>97.596955161787378</c:v>
                </c:pt>
                <c:pt idx="4">
                  <c:v>86.905480337270944</c:v>
                </c:pt>
                <c:pt idx="5">
                  <c:v>84.394504241250075</c:v>
                </c:pt>
                <c:pt idx="6">
                  <c:v>97.750596947374348</c:v>
                </c:pt>
                <c:pt idx="7">
                  <c:v>102.74744506906366</c:v>
                </c:pt>
                <c:pt idx="8">
                  <c:v>64.063792274258091</c:v>
                </c:pt>
                <c:pt idx="9">
                  <c:v>83.442925626497711</c:v>
                </c:pt>
                <c:pt idx="10">
                  <c:v>73.646486195618792</c:v>
                </c:pt>
                <c:pt idx="11">
                  <c:v>80.085060480754066</c:v>
                </c:pt>
                <c:pt idx="12">
                  <c:v>65.005655955191287</c:v>
                </c:pt>
                <c:pt idx="13">
                  <c:v>65.124733489958416</c:v>
                </c:pt>
                <c:pt idx="14">
                  <c:v>60.203201550686281</c:v>
                </c:pt>
                <c:pt idx="15">
                  <c:v>68.685249842596306</c:v>
                </c:pt>
                <c:pt idx="16">
                  <c:v>60.849542527519567</c:v>
                </c:pt>
                <c:pt idx="17">
                  <c:v>62.323913345927217</c:v>
                </c:pt>
                <c:pt idx="18">
                  <c:v>76.086387429624807</c:v>
                </c:pt>
                <c:pt idx="19">
                  <c:v>54.191775600023128</c:v>
                </c:pt>
                <c:pt idx="20">
                  <c:v>42.423739931221128</c:v>
                </c:pt>
                <c:pt idx="21">
                  <c:v>49.940839289500936</c:v>
                </c:pt>
                <c:pt idx="22">
                  <c:v>63.663977667448314</c:v>
                </c:pt>
                <c:pt idx="23">
                  <c:v>39.493251321408287</c:v>
                </c:pt>
                <c:pt idx="24">
                  <c:v>32.70817683753684</c:v>
                </c:pt>
                <c:pt idx="25">
                  <c:v>38.43682247593194</c:v>
                </c:pt>
                <c:pt idx="26">
                  <c:v>40.61060888839593</c:v>
                </c:pt>
                <c:pt idx="27">
                  <c:v>33.759427042200606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84-4B4E-BBC6-8FCAE29CF3DD}"/>
            </c:ext>
          </c:extLst>
        </c:ser>
        <c:ser>
          <c:idx val="1"/>
          <c:order val="1"/>
          <c:tx>
            <c:strRef>
              <c:f>'Graf 1.2 1.3'!$P$36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C84-4B4E-BBC6-8FCAE29CF3D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C84-4B4E-BBC6-8FCAE29CF3D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C84-4B4E-BBC6-8FCAE29CF3DD}"/>
              </c:ext>
            </c:extLst>
          </c:dPt>
          <c:dPt>
            <c:idx val="16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C84-4B4E-BBC6-8FCAE29CF3DD}"/>
              </c:ext>
            </c:extLst>
          </c:dPt>
          <c:dLbls>
            <c:dLbl>
              <c:idx val="12"/>
              <c:layout>
                <c:manualLayout>
                  <c:x val="3.9055799430009921E-3"/>
                  <c:y val="4.5298935487108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84-4B4E-BBC6-8FCAE29CF3DD}"/>
                </c:ext>
              </c:extLst>
            </c:dLbl>
            <c:dLbl>
              <c:idx val="13"/>
              <c:layout>
                <c:manualLayout>
                  <c:x val="3.806831651006537E-3"/>
                  <c:y val="1.5253221371842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84-4B4E-BBC6-8FCAE29CF3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1.2 1.3'!$N$37:$N$64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Polonia</c:v>
                </c:pt>
                <c:pt idx="3">
                  <c:v>Croazia</c:v>
                </c:pt>
                <c:pt idx="4">
                  <c:v>Lettonia</c:v>
                </c:pt>
                <c:pt idx="5">
                  <c:v>Portogallo</c:v>
                </c:pt>
                <c:pt idx="6">
                  <c:v>Lituania</c:v>
                </c:pt>
                <c:pt idx="7">
                  <c:v>Grecia</c:v>
                </c:pt>
                <c:pt idx="8">
                  <c:v>Ungheria</c:v>
                </c:pt>
                <c:pt idx="9">
                  <c:v>Cipro</c:v>
                </c:pt>
                <c:pt idx="10">
                  <c:v>Rep. Ceca</c:v>
                </c:pt>
                <c:pt idx="11">
                  <c:v>Belgio</c:v>
                </c:pt>
                <c:pt idx="12">
                  <c:v>Italia</c:v>
                </c:pt>
                <c:pt idx="13">
                  <c:v>UE</c:v>
                </c:pt>
                <c:pt idx="14">
                  <c:v>Slovacchia</c:v>
                </c:pt>
                <c:pt idx="15">
                  <c:v>Slovenia</c:v>
                </c:pt>
                <c:pt idx="16">
                  <c:v>Francia</c:v>
                </c:pt>
                <c:pt idx="17">
                  <c:v>Austria</c:v>
                </c:pt>
                <c:pt idx="18">
                  <c:v>Estonia</c:v>
                </c:pt>
                <c:pt idx="19">
                  <c:v>Finlandia</c:v>
                </c:pt>
                <c:pt idx="20">
                  <c:v>Spagna</c:v>
                </c:pt>
                <c:pt idx="21">
                  <c:v>Germania</c:v>
                </c:pt>
                <c:pt idx="22">
                  <c:v>Lussemburgo</c:v>
                </c:pt>
                <c:pt idx="23">
                  <c:v>Danimarca</c:v>
                </c:pt>
                <c:pt idx="24">
                  <c:v>Paesi Bassi</c:v>
                </c:pt>
                <c:pt idx="25">
                  <c:v>Malta</c:v>
                </c:pt>
                <c:pt idx="26">
                  <c:v>Irlanda</c:v>
                </c:pt>
                <c:pt idx="27">
                  <c:v>Svezia</c:v>
                </c:pt>
              </c:strCache>
            </c:strRef>
          </c:cat>
          <c:val>
            <c:numRef>
              <c:f>'Graf 1.2 1.3'!$P$37:$P$64</c:f>
              <c:numCache>
                <c:formatCode>#,##0.0</c:formatCode>
                <c:ptCount val="28"/>
                <c:pt idx="0">
                  <c:v>93.033916824383738</c:v>
                </c:pt>
                <c:pt idx="1">
                  <c:v>81.567461997886653</c:v>
                </c:pt>
                <c:pt idx="2">
                  <c:v>59.474729783386941</c:v>
                </c:pt>
                <c:pt idx="3">
                  <c:v>73.936591776326622</c:v>
                </c:pt>
                <c:pt idx="4">
                  <c:v>78.005189733031216</c:v>
                </c:pt>
                <c:pt idx="5">
                  <c:v>54.333366876035761</c:v>
                </c:pt>
                <c:pt idx="6">
                  <c:v>52.841309336238176</c:v>
                </c:pt>
                <c:pt idx="7">
                  <c:v>59.039434084316824</c:v>
                </c:pt>
                <c:pt idx="8">
                  <c:v>56.025345701614988</c:v>
                </c:pt>
                <c:pt idx="9">
                  <c:v>49.98023004233881</c:v>
                </c:pt>
                <c:pt idx="10">
                  <c:v>50.63883218857368</c:v>
                </c:pt>
                <c:pt idx="11">
                  <c:v>44.535760014396445</c:v>
                </c:pt>
                <c:pt idx="12">
                  <c:v>48.61907207313228</c:v>
                </c:pt>
                <c:pt idx="13">
                  <c:v>44.562313956268667</c:v>
                </c:pt>
                <c:pt idx="14">
                  <c:v>45.344010042504962</c:v>
                </c:pt>
                <c:pt idx="15">
                  <c:v>54.077682591042027</c:v>
                </c:pt>
                <c:pt idx="16">
                  <c:v>43.252860999301795</c:v>
                </c:pt>
                <c:pt idx="17">
                  <c:v>40.420748729607688</c:v>
                </c:pt>
                <c:pt idx="18">
                  <c:v>41.324425289947193</c:v>
                </c:pt>
                <c:pt idx="19">
                  <c:v>40.606264156922819</c:v>
                </c:pt>
                <c:pt idx="20">
                  <c:v>32.330999244682062</c:v>
                </c:pt>
                <c:pt idx="21">
                  <c:v>30.794721061218301</c:v>
                </c:pt>
                <c:pt idx="22">
                  <c:v>37.496279666001882</c:v>
                </c:pt>
                <c:pt idx="23">
                  <c:v>22.196677072070475</c:v>
                </c:pt>
                <c:pt idx="24">
                  <c:v>29.030898143839089</c:v>
                </c:pt>
                <c:pt idx="25">
                  <c:v>17.356574429330294</c:v>
                </c:pt>
                <c:pt idx="26">
                  <c:v>27.219458773844842</c:v>
                </c:pt>
                <c:pt idx="27">
                  <c:v>20.161657126922577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C84-4B4E-BBC6-8FCAE29CF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320552"/>
        <c:axId val="517322848"/>
      </c:barChart>
      <c:catAx>
        <c:axId val="51732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322848"/>
        <c:crosses val="autoZero"/>
        <c:auto val="1"/>
        <c:lblAlgn val="ctr"/>
        <c:lblOffset val="100"/>
        <c:noMultiLvlLbl val="0"/>
      </c:catAx>
      <c:valAx>
        <c:axId val="51732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3205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3325"/>
          <c:y val="3.5823151739661288E-2"/>
          <c:w val="0.11839092563617742"/>
          <c:h val="7.1729248986922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3.12'!$B$37:$B$39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7E1E-4A9B-8D71-8EE033140B3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3.12'!$B$37:$B$39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3.12'!$C$37:$C$39</c:f>
              <c:numCache>
                <c:formatCode>0.0%</c:formatCode>
                <c:ptCount val="3"/>
                <c:pt idx="0">
                  <c:v>0.65616147308781869</c:v>
                </c:pt>
                <c:pt idx="1">
                  <c:v>6.3031161473087821E-2</c:v>
                </c:pt>
                <c:pt idx="2">
                  <c:v>0.28080736543909346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E-4A9B-8D71-8EE033140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3.12'!$B$37:$B$39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AF3-4967-B2F6-C36728D80969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3.12'!$B$37:$B$39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3.12'!$D$37:$D$39</c:f>
              <c:numCache>
                <c:formatCode>0.0%</c:formatCode>
                <c:ptCount val="3"/>
                <c:pt idx="0">
                  <c:v>0.3728813559322034</c:v>
                </c:pt>
                <c:pt idx="1">
                  <c:v>6.7796610169491525E-2</c:v>
                </c:pt>
                <c:pt idx="2">
                  <c:v>0.55932203389830504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F3-4967-B2F6-C36728D80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3.12'!$B$37:$B$39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241-4C8B-BC02-9155B5B7F5C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3.12'!$B$37:$B$39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3.12'!$E$37:$E$39</c:f>
              <c:numCache>
                <c:formatCode>0.0%</c:formatCode>
                <c:ptCount val="3"/>
                <c:pt idx="0">
                  <c:v>0.62339622641509429</c:v>
                </c:pt>
                <c:pt idx="1">
                  <c:v>6.8427672955974836E-2</c:v>
                </c:pt>
                <c:pt idx="2">
                  <c:v>0.3081761006289308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1-4C8B-BC02-9155B5B7F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3.12'!$B$41:$B$43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94D-42B8-9266-11EDA1DAF67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3.12'!$B$41:$B$43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3.12'!$C$41:$C$43</c:f>
              <c:numCache>
                <c:formatCode>0.0%</c:formatCode>
                <c:ptCount val="3"/>
                <c:pt idx="0">
                  <c:v>0.52293577981651373</c:v>
                </c:pt>
                <c:pt idx="1">
                  <c:v>4.9541284403669728E-2</c:v>
                </c:pt>
                <c:pt idx="2">
                  <c:v>0.42752293577981654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4D-42B8-9266-11EDA1DAF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3.12'!$B$41:$B$43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1D7-49EB-9DDE-21839EA5DDA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3.12'!$B$41:$B$43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3.12'!$D$41:$D$43</c:f>
              <c:numCache>
                <c:formatCode>0.0%</c:formatCode>
                <c:ptCount val="3"/>
                <c:pt idx="0">
                  <c:v>0.23076923076923078</c:v>
                </c:pt>
                <c:pt idx="1">
                  <c:v>0</c:v>
                </c:pt>
                <c:pt idx="2">
                  <c:v>0.76923076923076927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7-49EB-9DDE-21839EA5D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3.12'!$B$41:$B$43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115-41C0-BFE8-7CF5B56E1FE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3.12'!$B$41:$B$43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3.12'!$E$41:$E$43</c:f>
              <c:numCache>
                <c:formatCode>0.0%</c:formatCode>
                <c:ptCount val="3"/>
                <c:pt idx="0">
                  <c:v>0.48595848595848595</c:v>
                </c:pt>
                <c:pt idx="1">
                  <c:v>5.2503052503052504E-2</c:v>
                </c:pt>
                <c:pt idx="2">
                  <c:v>0.46153846153846156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5-41C0-BFE8-7CF5B56E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3.12'!$B$45:$B$47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F52-4F6A-AD69-4BCBB82A2CA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3.12'!$B$45:$B$47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3.12'!$C$45:$C$47</c:f>
              <c:numCache>
                <c:formatCode>0.0%</c:formatCode>
                <c:ptCount val="3"/>
                <c:pt idx="0">
                  <c:v>0.61862244897959184</c:v>
                </c:pt>
                <c:pt idx="1">
                  <c:v>7.9081632653061229E-2</c:v>
                </c:pt>
                <c:pt idx="2">
                  <c:v>0.30229591836734693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2-4F6A-AD69-4BCBB82A2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3.12'!$B$45:$B$47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818-4A2E-92B6-1ABCA02DFAF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3.12'!$B$45:$B$47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3.12'!$D$45:$D$47</c:f>
              <c:numCache>
                <c:formatCode>0.0%</c:formatCode>
                <c:ptCount val="3"/>
                <c:pt idx="0">
                  <c:v>0.34782608695652173</c:v>
                </c:pt>
                <c:pt idx="1">
                  <c:v>4.3478260869565216E-2</c:v>
                </c:pt>
                <c:pt idx="2">
                  <c:v>0.60869565217391308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8-4A2E-92B6-1ABCA02DF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3.12'!$B$45:$B$47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B15-41D1-A690-35FB8C839AEF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3.12'!$B$45:$B$47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3.12'!$E$45:$E$47</c:f>
              <c:numCache>
                <c:formatCode>0.0%</c:formatCode>
                <c:ptCount val="3"/>
                <c:pt idx="0">
                  <c:v>0.60164083865086604</c:v>
                </c:pt>
                <c:pt idx="1">
                  <c:v>8.4776663628076579E-2</c:v>
                </c:pt>
                <c:pt idx="2">
                  <c:v>0.31358249772105745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15-41D1-A690-35FB8C839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3.12'!$B$49:$B$51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F05-416A-A56B-35067BDE89F0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3.12'!$B$49:$B$51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3.12'!$C$49:$C$51</c:f>
              <c:numCache>
                <c:formatCode>0.0%</c:formatCode>
                <c:ptCount val="3"/>
                <c:pt idx="0">
                  <c:v>0.80721393034825872</c:v>
                </c:pt>
                <c:pt idx="1">
                  <c:v>4.228855721393035E-2</c:v>
                </c:pt>
                <c:pt idx="2">
                  <c:v>0.15049751243781095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5-416A-A56B-35067BDE8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8966049382716E-2"/>
          <c:y val="2.2965925925925928E-2"/>
          <c:w val="0.9210804012345678"/>
          <c:h val="0.708813703703703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7C-409D-938C-D44B8AF5D00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7C-409D-938C-D44B8AF5D00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7C-409D-938C-D44B8AF5D006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7C-409D-938C-D44B8AF5D006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7C-409D-938C-D44B8AF5D006}"/>
                </c:ext>
              </c:extLst>
            </c:dLbl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7C-409D-938C-D44B8AF5D006}"/>
                </c:ext>
              </c:extLst>
            </c:dLbl>
            <c:dLbl>
              <c:idx val="2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7C-409D-938C-D44B8AF5D0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1.4 1.5'!$A$39:$A$64</c:f>
              <c:strCache>
                <c:ptCount val="26"/>
                <c:pt idx="0">
                  <c:v>Austria</c:v>
                </c:pt>
                <c:pt idx="1">
                  <c:v>Germania</c:v>
                </c:pt>
                <c:pt idx="2">
                  <c:v>Portogallo</c:v>
                </c:pt>
                <c:pt idx="3">
                  <c:v>Belgio</c:v>
                </c:pt>
                <c:pt idx="4">
                  <c:v>Italia</c:v>
                </c:pt>
                <c:pt idx="5">
                  <c:v>Slovenia</c:v>
                </c:pt>
                <c:pt idx="6">
                  <c:v>Malta</c:v>
                </c:pt>
                <c:pt idx="7">
                  <c:v>Croazia</c:v>
                </c:pt>
                <c:pt idx="8">
                  <c:v>Spagna</c:v>
                </c:pt>
                <c:pt idx="9">
                  <c:v>Rep. Ceca</c:v>
                </c:pt>
                <c:pt idx="10">
                  <c:v>Lettonia</c:v>
                </c:pt>
                <c:pt idx="11">
                  <c:v>Ungheria</c:v>
                </c:pt>
                <c:pt idx="12">
                  <c:v>Lussemburgo</c:v>
                </c:pt>
                <c:pt idx="13">
                  <c:v>Romania</c:v>
                </c:pt>
                <c:pt idx="14">
                  <c:v>Svezia</c:v>
                </c:pt>
                <c:pt idx="15">
                  <c:v>Lituania</c:v>
                </c:pt>
                <c:pt idx="16">
                  <c:v>Estonia</c:v>
                </c:pt>
                <c:pt idx="17">
                  <c:v>Paesi Bassi</c:v>
                </c:pt>
                <c:pt idx="18">
                  <c:v>Bulgaria</c:v>
                </c:pt>
                <c:pt idx="19">
                  <c:v>Grecia</c:v>
                </c:pt>
                <c:pt idx="20">
                  <c:v>Slovacchia</c:v>
                </c:pt>
                <c:pt idx="21">
                  <c:v>Francia</c:v>
                </c:pt>
                <c:pt idx="22">
                  <c:v>Polonia</c:v>
                </c:pt>
                <c:pt idx="23">
                  <c:v>Finlandia</c:v>
                </c:pt>
                <c:pt idx="24">
                  <c:v>Cipro</c:v>
                </c:pt>
                <c:pt idx="25">
                  <c:v>Danimarca</c:v>
                </c:pt>
              </c:strCache>
            </c:strRef>
          </c:cat>
          <c:val>
            <c:numRef>
              <c:f>'Graf 1.4 1.5'!$C$39:$C$64</c:f>
              <c:numCache>
                <c:formatCode>#,##0</c:formatCode>
                <c:ptCount val="26"/>
                <c:pt idx="0">
                  <c:v>4577</c:v>
                </c:pt>
                <c:pt idx="1">
                  <c:v>3886</c:v>
                </c:pt>
                <c:pt idx="2">
                  <c:v>3691</c:v>
                </c:pt>
                <c:pt idx="3">
                  <c:v>3639</c:v>
                </c:pt>
                <c:pt idx="4">
                  <c:v>3462.1514390915572</c:v>
                </c:pt>
                <c:pt idx="5">
                  <c:v>3053</c:v>
                </c:pt>
                <c:pt idx="6">
                  <c:v>2953</c:v>
                </c:pt>
                <c:pt idx="7">
                  <c:v>2951</c:v>
                </c:pt>
                <c:pt idx="8">
                  <c:v>2493</c:v>
                </c:pt>
                <c:pt idx="9">
                  <c:v>2114</c:v>
                </c:pt>
                <c:pt idx="10">
                  <c:v>2075</c:v>
                </c:pt>
                <c:pt idx="11">
                  <c:v>1957</c:v>
                </c:pt>
                <c:pt idx="12">
                  <c:v>1911</c:v>
                </c:pt>
                <c:pt idx="13">
                  <c:v>1731</c:v>
                </c:pt>
                <c:pt idx="14">
                  <c:v>1535</c:v>
                </c:pt>
                <c:pt idx="15">
                  <c:v>1332</c:v>
                </c:pt>
                <c:pt idx="16">
                  <c:v>1299</c:v>
                </c:pt>
                <c:pt idx="17">
                  <c:v>1165</c:v>
                </c:pt>
                <c:pt idx="18">
                  <c:v>1138</c:v>
                </c:pt>
                <c:pt idx="19">
                  <c:v>1100</c:v>
                </c:pt>
                <c:pt idx="20">
                  <c:v>1038</c:v>
                </c:pt>
                <c:pt idx="21">
                  <c:v>984</c:v>
                </c:pt>
                <c:pt idx="22">
                  <c:v>702</c:v>
                </c:pt>
                <c:pt idx="23">
                  <c:v>698</c:v>
                </c:pt>
                <c:pt idx="24">
                  <c:v>498</c:v>
                </c:pt>
                <c:pt idx="25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7C-409D-938C-D44B8AF5D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2800968"/>
        <c:axId val="375117488"/>
      </c:barChart>
      <c:catAx>
        <c:axId val="34280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5117488"/>
        <c:crosses val="autoZero"/>
        <c:auto val="1"/>
        <c:lblAlgn val="ctr"/>
        <c:lblOffset val="100"/>
        <c:noMultiLvlLbl val="0"/>
      </c:catAx>
      <c:valAx>
        <c:axId val="37511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800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3.12'!$B$49:$B$51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92C-410B-ADA9-AD6EA5EED826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3.12'!$B$49:$B$51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3.12'!$D$49:$D$51</c:f>
              <c:numCache>
                <c:formatCode>0.0%</c:formatCode>
                <c:ptCount val="3"/>
                <c:pt idx="0">
                  <c:v>0.55555555555555558</c:v>
                </c:pt>
                <c:pt idx="1">
                  <c:v>0.22222222222222221</c:v>
                </c:pt>
                <c:pt idx="2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C-410B-ADA9-AD6EA5EED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3.12'!$B$49:$B$51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414-46E1-8237-900EC24891E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3.12'!$B$49:$B$51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3.12'!$E$49:$E$51</c:f>
              <c:numCache>
                <c:formatCode>0.0%</c:formatCode>
                <c:ptCount val="3"/>
                <c:pt idx="0">
                  <c:v>0.77514231499051234</c:v>
                </c:pt>
                <c:pt idx="1">
                  <c:v>4.8387096774193547E-2</c:v>
                </c:pt>
                <c:pt idx="2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4-46E1-8237-900EC2489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3.12'!$B$53:$B$55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A7E-4A7A-82F1-ABBD9FE9C1CF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3.12'!$B$53:$B$55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3.12'!$C$53:$C$55</c:f>
              <c:numCache>
                <c:formatCode>0.0%</c:formatCode>
                <c:ptCount val="3"/>
                <c:pt idx="0">
                  <c:v>0.62807525325615055</c:v>
                </c:pt>
                <c:pt idx="1">
                  <c:v>7.9594790159189577E-2</c:v>
                </c:pt>
                <c:pt idx="2">
                  <c:v>0.29232995658465993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E-4A7A-82F1-ABBD9FE9C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3.12'!$B$53:$B$55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081-45F2-9DEA-18B615ECCAD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3.12'!$B$53:$B$55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3.12'!$D$53:$D$55</c:f>
              <c:numCache>
                <c:formatCode>0.0%</c:formatCode>
                <c:ptCount val="3"/>
                <c:pt idx="0">
                  <c:v>0.42857142857142855</c:v>
                </c:pt>
                <c:pt idx="1">
                  <c:v>7.1428571428571425E-2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1-45F2-9DEA-18B615ECC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3.12'!$B$53:$B$55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8D6-4801-9183-A5A5A567B002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3.12'!$B$53:$B$55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3.12'!$E$53:$E$55</c:f>
              <c:numCache>
                <c:formatCode>0.0%</c:formatCode>
                <c:ptCount val="3"/>
                <c:pt idx="0">
                  <c:v>0.6</c:v>
                </c:pt>
                <c:pt idx="1">
                  <c:v>8.45771144278607E-2</c:v>
                </c:pt>
                <c:pt idx="2">
                  <c:v>0.31542288557213932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6-4801-9183-A5A5A567B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3.12'!$B$33:$B$35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32D-4C44-91DC-112141A07C8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3.12'!$B$33:$B$35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3.12'!$C$33:$C$35</c:f>
              <c:numCache>
                <c:formatCode>0.0%</c:formatCode>
                <c:ptCount val="3"/>
                <c:pt idx="0">
                  <c:v>0.73433440433060659</c:v>
                </c:pt>
                <c:pt idx="1">
                  <c:v>5.0485565649319726E-2</c:v>
                </c:pt>
                <c:pt idx="2">
                  <c:v>0.21518003002007366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D-4C44-91DC-112141A07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3.12'!$B$33:$B$35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C25-459B-B6E1-223DF46B77AE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3.12'!$B$33:$B$35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3.12'!$D$33:$D$35</c:f>
              <c:numCache>
                <c:formatCode>0.0%</c:formatCode>
                <c:ptCount val="3"/>
                <c:pt idx="0">
                  <c:v>0.42196897752453311</c:v>
                </c:pt>
                <c:pt idx="1">
                  <c:v>9.338398227287116E-2</c:v>
                </c:pt>
                <c:pt idx="2">
                  <c:v>0.48464704020259575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5-459B-B6E1-223DF46B7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0462962962963E-2"/>
          <c:y val="6.1249999999999999E-2"/>
          <c:w val="0.91523148148148148"/>
          <c:h val="0.91523148148148148"/>
        </c:manualLayout>
      </c:layout>
      <c:doughnutChart>
        <c:varyColors val="1"/>
        <c:ser>
          <c:idx val="0"/>
          <c:order val="0"/>
          <c:cat>
            <c:strRef>
              <c:f>'Graf_3.7 3.8 3.9 3.10 3.11 3.12'!$B$33:$B$35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3.12'!$S$14:$S$16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DB4-4A32-8203-754490643743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'Graf_3.7 3.8 3.9 3.10 3.11 3.12'!$B$33:$B$35</c:f>
              <c:strCache>
                <c:ptCount val="3"/>
                <c:pt idx="0">
                  <c:v>Strade urbane</c:v>
                </c:pt>
                <c:pt idx="1">
                  <c:v>Autostrade</c:v>
                </c:pt>
                <c:pt idx="2">
                  <c:v>Strade extraurbane</c:v>
                </c:pt>
              </c:strCache>
            </c:strRef>
          </c:cat>
          <c:val>
            <c:numRef>
              <c:f>'Graf_3.7 3.8 3.9 3.10 3.11 3.12'!$E$33:$E$35</c:f>
              <c:numCache>
                <c:formatCode>0.0%</c:formatCode>
                <c:ptCount val="3"/>
                <c:pt idx="0">
                  <c:v>0.69776932542790027</c:v>
                </c:pt>
                <c:pt idx="1">
                  <c:v>6.0762948875713166E-2</c:v>
                </c:pt>
                <c:pt idx="2">
                  <c:v>0.24146772569638661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B4-4A32-8203-754490643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2442319255547602"/>
          <c:y val="0.32156304392112856"/>
          <c:w val="0.49959770937723696"/>
          <c:h val="0.379714462608701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39506172839505E-2"/>
          <c:y val="8.6983730158730177E-2"/>
          <c:w val="0.66216049382716047"/>
          <c:h val="0.851349206349206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A0-4288-89C1-BEF5FAA0A42D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A0-4288-89C1-BEF5FAA0A42D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A0-4288-89C1-BEF5FAA0A42D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A0-4288-89C1-BEF5FAA0A42D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A0-4288-89C1-BEF5FAA0A42D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A0-4288-89C1-BEF5FAA0A4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A0-4288-89C1-BEF5FAA0A42D}"/>
              </c:ext>
            </c:extLst>
          </c:dPt>
          <c:dLbls>
            <c:dLbl>
              <c:idx val="0"/>
              <c:layout>
                <c:manualLayout>
                  <c:x val="-0.26917148839303817"/>
                  <c:y val="-2.085535682141748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77190281132823"/>
                      <c:h val="0.154648251485051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9A0-4288-89C1-BEF5FAA0A42D}"/>
                </c:ext>
              </c:extLst>
            </c:dLbl>
            <c:dLbl>
              <c:idx val="1"/>
              <c:layout>
                <c:manualLayout>
                  <c:x val="-8.2543209838333534E-2"/>
                  <c:y val="-0.103912680619875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07495585779789"/>
                      <c:h val="0.141421476378274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9A0-4288-89C1-BEF5FAA0A42D}"/>
                </c:ext>
              </c:extLst>
            </c:dLbl>
            <c:dLbl>
              <c:idx val="2"/>
              <c:layout>
                <c:manualLayout>
                  <c:x val="6.4855533907865429E-2"/>
                  <c:y val="-0.114129056276489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77190281132823"/>
                      <c:h val="0.149452617454057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9A0-4288-89C1-BEF5FAA0A42D}"/>
                </c:ext>
              </c:extLst>
            </c:dLbl>
            <c:dLbl>
              <c:idx val="3"/>
              <c:layout>
                <c:manualLayout>
                  <c:x val="2.3583928988698669E-2"/>
                  <c:y val="0.135086484805838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62524392338677"/>
                      <c:h val="0.1442569834230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9A0-4288-89C1-BEF5FAA0A42D}"/>
                </c:ext>
              </c:extLst>
            </c:dLbl>
            <c:dLbl>
              <c:idx val="4"/>
              <c:layout>
                <c:manualLayout>
                  <c:x val="-2.7427314814814814E-2"/>
                  <c:y val="6.494642857142856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686697915683362E-2"/>
                      <c:h val="0.12347444729908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9A0-4288-89C1-BEF5FAA0A42D}"/>
                </c:ext>
              </c:extLst>
            </c:dLbl>
            <c:dLbl>
              <c:idx val="5"/>
              <c:layout>
                <c:manualLayout>
                  <c:x val="8.5249691358024626E-2"/>
                  <c:y val="6.2750000000000002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A0-4288-89C1-BEF5FAA0A42D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3.18'!$C$22:$H$22</c:f>
              <c:strCache>
                <c:ptCount val="6"/>
                <c:pt idx="0">
                  <c:v>incrocio</c:v>
                </c:pt>
                <c:pt idx="1">
                  <c:v>rotatoria</c:v>
                </c:pt>
                <c:pt idx="2">
                  <c:v>rettilineo </c:v>
                </c:pt>
                <c:pt idx="3">
                  <c:v>curva</c:v>
                </c:pt>
                <c:pt idx="4">
                  <c:v>dosso - pendenza - strettoia</c:v>
                </c:pt>
                <c:pt idx="5">
                  <c:v>galleria</c:v>
                </c:pt>
              </c:strCache>
            </c:strRef>
          </c:cat>
          <c:val>
            <c:numRef>
              <c:f>'Graf 3.18'!$C$23:$H$23</c:f>
              <c:numCache>
                <c:formatCode>#,##0</c:formatCode>
                <c:ptCount val="6"/>
                <c:pt idx="0">
                  <c:v>665</c:v>
                </c:pt>
                <c:pt idx="1">
                  <c:v>92</c:v>
                </c:pt>
                <c:pt idx="2">
                  <c:v>923</c:v>
                </c:pt>
                <c:pt idx="3">
                  <c:v>141</c:v>
                </c:pt>
                <c:pt idx="4">
                  <c:v>31</c:v>
                </c:pt>
                <c:pt idx="5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A0-4288-89C1-BEF5FAA0A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1062962962963"/>
          <c:y val="0.22130039682539682"/>
          <c:w val="0.28180319928443981"/>
          <c:h val="0.67322738095238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39506172839505E-2"/>
          <c:y val="8.6983730158730177E-2"/>
          <c:w val="0.66216049382716047"/>
          <c:h val="0.8513492063492063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</c:spPr>
          <c:explosion val="8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289-4E98-A256-701FFD9DC93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289-4E98-A256-701FFD9DC937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2700">
                <a:solidFill>
                  <a:srgbClr val="92D050">
                    <a:alpha val="94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289-4E98-A256-701FFD9DC937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289-4E98-A256-701FFD9DC93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A289-4E98-A256-701FFD9DC9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A289-4E98-A256-701FFD9DC937}"/>
              </c:ext>
            </c:extLst>
          </c:dPt>
          <c:dLbls>
            <c:dLbl>
              <c:idx val="0"/>
              <c:layout>
                <c:manualLayout>
                  <c:x val="-0.23345401234567897"/>
                  <c:y val="-0.24344404761904762"/>
                </c:manualLayout>
              </c:layout>
              <c:tx>
                <c:rich>
                  <a:bodyPr/>
                  <a:lstStyle/>
                  <a:p>
                    <a:fld id="{491DED1A-8566-4269-B5D7-DB0D09B8A84B}" type="VALUE">
                      <a:rPr lang="en-US"/>
                      <a:pPr/>
                      <a:t>[VALORE]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9F2D545A-B322-4B7B-B2B2-9E26E19A3683}" type="PERCENTAGE">
                      <a:rPr lang="en-US" baseline="0"/>
                      <a:pPr/>
                      <a:t>[PERCENTUALE]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89-4E98-A256-701FFD9DC937}"/>
                </c:ext>
              </c:extLst>
            </c:dLbl>
            <c:dLbl>
              <c:idx val="1"/>
              <c:layout>
                <c:manualLayout>
                  <c:x val="0.11367283950617284"/>
                  <c:y val="0.13842103174603174"/>
                </c:manualLayout>
              </c:layout>
              <c:tx>
                <c:rich>
                  <a:bodyPr/>
                  <a:lstStyle/>
                  <a:p>
                    <a:fld id="{B108CC19-0801-4103-A13D-3BDDCF3970DF}" type="VALUE">
                      <a:rPr lang="en-US"/>
                      <a:pPr/>
                      <a:t>[VALORE]</a:t>
                    </a:fld>
                    <a:r>
                      <a:rPr lang="en-US" baseline="0"/>
                      <a:t> </a:t>
                    </a:r>
                  </a:p>
                  <a:p>
                    <a:fld id="{712972A3-E71E-4567-BC48-953E17C8A5B0}" type="PERCENTAGE">
                      <a:rPr lang="en-US" baseline="0"/>
                      <a:pPr/>
                      <a:t>[PERCENTUALE]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89-4E98-A256-701FFD9DC937}"/>
                </c:ext>
              </c:extLst>
            </c:dLbl>
            <c:dLbl>
              <c:idx val="3"/>
              <c:layout>
                <c:manualLayout>
                  <c:x val="2.3155864197530792E-2"/>
                  <c:y val="6.473928571428570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89-4E98-A256-701FFD9DC937}"/>
                </c:ext>
              </c:extLst>
            </c:dLbl>
            <c:dLbl>
              <c:idx val="5"/>
              <c:layout>
                <c:manualLayout>
                  <c:x val="-4.4123765432098727E-2"/>
                  <c:y val="-3.751904761904761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89-4E98-A256-701FFD9DC937}"/>
                </c:ext>
              </c:extLst>
            </c:dLbl>
            <c:dLbl>
              <c:idx val="6"/>
              <c:layout>
                <c:manualLayout>
                  <c:x val="0.10919166666666667"/>
                  <c:y val="3.881388888888889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89-4E98-A256-701FFD9DC93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3.19'!$C$20:$E$20</c:f>
              <c:strCache>
                <c:ptCount val="3"/>
                <c:pt idx="0">
                  <c:v>rettilineo </c:v>
                </c:pt>
                <c:pt idx="1">
                  <c:v>curva</c:v>
                </c:pt>
                <c:pt idx="2">
                  <c:v>galleria</c:v>
                </c:pt>
              </c:strCache>
            </c:strRef>
          </c:cat>
          <c:val>
            <c:numRef>
              <c:f>'Graf 3.19'!$C$21:$E$21</c:f>
              <c:numCache>
                <c:formatCode>General</c:formatCode>
                <c:ptCount val="3"/>
                <c:pt idx="0">
                  <c:v>122</c:v>
                </c:pt>
                <c:pt idx="1">
                  <c:v>50</c:v>
                </c:pt>
                <c:pt idx="2" formatCode="#,##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289-4E98-A256-701FFD9DC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"/>
      </c:pieChart>
    </c:plotArea>
    <c:legend>
      <c:legendPos val="r"/>
      <c:layout>
        <c:manualLayout>
          <c:xMode val="edge"/>
          <c:yMode val="edge"/>
          <c:x val="0.67340185185185186"/>
          <c:y val="0.48884920634920637"/>
          <c:w val="0.31987870370370369"/>
          <c:h val="0.43346230158730159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123456790124E-2"/>
          <c:y val="6.1005158730158729E-2"/>
          <c:w val="0.91355504398380816"/>
          <c:h val="0.71439365079365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1.4 1.5'!$Q$36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A0-4A98-B561-E0CA410ADB9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A0-4A98-B561-E0CA410ADB9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A0-4A98-B561-E0CA410ADB9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A0-4A98-B561-E0CA410ADB96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A0-4A98-B561-E0CA410AD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1.4 1.5'!$P$38:$P$64</c:f>
              <c:strCache>
                <c:ptCount val="27"/>
                <c:pt idx="0">
                  <c:v>Austria</c:v>
                </c:pt>
                <c:pt idx="1">
                  <c:v>Germania</c:v>
                </c:pt>
                <c:pt idx="2">
                  <c:v>Portogallo</c:v>
                </c:pt>
                <c:pt idx="3">
                  <c:v>Belgio</c:v>
                </c:pt>
                <c:pt idx="4">
                  <c:v>Italia</c:v>
                </c:pt>
                <c:pt idx="5">
                  <c:v>Slovenia</c:v>
                </c:pt>
                <c:pt idx="6">
                  <c:v>Malta</c:v>
                </c:pt>
                <c:pt idx="7">
                  <c:v>Croazia</c:v>
                </c:pt>
                <c:pt idx="8">
                  <c:v>Spagna</c:v>
                </c:pt>
                <c:pt idx="9">
                  <c:v>Rep. Ceca</c:v>
                </c:pt>
                <c:pt idx="10">
                  <c:v>Lettonia</c:v>
                </c:pt>
                <c:pt idx="11">
                  <c:v>Ungheria</c:v>
                </c:pt>
                <c:pt idx="12">
                  <c:v>Lussemburgo</c:v>
                </c:pt>
                <c:pt idx="13">
                  <c:v>Romania</c:v>
                </c:pt>
                <c:pt idx="14">
                  <c:v>Svezia</c:v>
                </c:pt>
                <c:pt idx="15">
                  <c:v>Lituania</c:v>
                </c:pt>
                <c:pt idx="16">
                  <c:v>Estonia</c:v>
                </c:pt>
                <c:pt idx="17">
                  <c:v>Paesi Bassi</c:v>
                </c:pt>
                <c:pt idx="18">
                  <c:v>Bulgaria</c:v>
                </c:pt>
                <c:pt idx="19">
                  <c:v>Grecia</c:v>
                </c:pt>
                <c:pt idx="20">
                  <c:v>Slovacchia</c:v>
                </c:pt>
                <c:pt idx="21">
                  <c:v>Francia</c:v>
                </c:pt>
                <c:pt idx="22">
                  <c:v>Polonia</c:v>
                </c:pt>
                <c:pt idx="23">
                  <c:v>Finlandia</c:v>
                </c:pt>
                <c:pt idx="24">
                  <c:v>Cipro</c:v>
                </c:pt>
                <c:pt idx="25">
                  <c:v>Danimarca</c:v>
                </c:pt>
                <c:pt idx="26">
                  <c:v>Irlanda</c:v>
                </c:pt>
              </c:strCache>
            </c:strRef>
          </c:cat>
          <c:val>
            <c:numRef>
              <c:f>'Graf 1.4 1.5'!$Q$38:$Q$64</c:f>
              <c:numCache>
                <c:formatCode>#,##0</c:formatCode>
                <c:ptCount val="27"/>
                <c:pt idx="0">
                  <c:v>5376</c:v>
                </c:pt>
                <c:pt idx="1">
                  <c:v>4891</c:v>
                </c:pt>
                <c:pt idx="2">
                  <c:v>4142</c:v>
                </c:pt>
                <c:pt idx="3">
                  <c:v>5709</c:v>
                </c:pt>
                <c:pt idx="4">
                  <c:v>4919</c:v>
                </c:pt>
                <c:pt idx="5">
                  <c:v>4718</c:v>
                </c:pt>
                <c:pt idx="6">
                  <c:v>3759</c:v>
                </c:pt>
                <c:pt idx="7">
                  <c:v>4211</c:v>
                </c:pt>
                <c:pt idx="8">
                  <c:v>2478</c:v>
                </c:pt>
                <c:pt idx="9">
                  <c:v>2436</c:v>
                </c:pt>
                <c:pt idx="10">
                  <c:v>2036</c:v>
                </c:pt>
                <c:pt idx="11">
                  <c:v>2020</c:v>
                </c:pt>
                <c:pt idx="12">
                  <c:v>2555</c:v>
                </c:pt>
                <c:pt idx="13">
                  <c:v>1564</c:v>
                </c:pt>
                <c:pt idx="14">
                  <c:v>2375</c:v>
                </c:pt>
                <c:pt idx="15">
                  <c:v>1284</c:v>
                </c:pt>
                <c:pt idx="16">
                  <c:v>1412</c:v>
                </c:pt>
                <c:pt idx="17" formatCode="General">
                  <c:v>0</c:v>
                </c:pt>
                <c:pt idx="18">
                  <c:v>1126</c:v>
                </c:pt>
                <c:pt idx="19">
                  <c:v>1552</c:v>
                </c:pt>
                <c:pt idx="20">
                  <c:v>1309</c:v>
                </c:pt>
                <c:pt idx="21">
                  <c:v>1250</c:v>
                </c:pt>
                <c:pt idx="22">
                  <c:v>1301</c:v>
                </c:pt>
                <c:pt idx="23">
                  <c:v>1475</c:v>
                </c:pt>
                <c:pt idx="24">
                  <c:v>1849</c:v>
                </c:pt>
                <c:pt idx="25">
                  <c:v>726</c:v>
                </c:pt>
                <c:pt idx="26">
                  <c:v>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A0-4A98-B561-E0CA410ADB96}"/>
            </c:ext>
          </c:extLst>
        </c:ser>
        <c:ser>
          <c:idx val="1"/>
          <c:order val="1"/>
          <c:tx>
            <c:strRef>
              <c:f>'Graf 1.4 1.5'!$R$36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AA0-4A98-B561-E0CA410ADB9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AA0-4A98-B561-E0CA410ADB9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AA0-4A98-B561-E0CA410ADB96}"/>
              </c:ext>
            </c:extLst>
          </c:dPt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A0-4A98-B561-E0CA410AD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1.4 1.5'!$P$38:$P$64</c:f>
              <c:strCache>
                <c:ptCount val="27"/>
                <c:pt idx="0">
                  <c:v>Austria</c:v>
                </c:pt>
                <c:pt idx="1">
                  <c:v>Germania</c:v>
                </c:pt>
                <c:pt idx="2">
                  <c:v>Portogallo</c:v>
                </c:pt>
                <c:pt idx="3">
                  <c:v>Belgio</c:v>
                </c:pt>
                <c:pt idx="4">
                  <c:v>Italia</c:v>
                </c:pt>
                <c:pt idx="5">
                  <c:v>Slovenia</c:v>
                </c:pt>
                <c:pt idx="6">
                  <c:v>Malta</c:v>
                </c:pt>
                <c:pt idx="7">
                  <c:v>Croazia</c:v>
                </c:pt>
                <c:pt idx="8">
                  <c:v>Spagna</c:v>
                </c:pt>
                <c:pt idx="9">
                  <c:v>Rep. Ceca</c:v>
                </c:pt>
                <c:pt idx="10">
                  <c:v>Lettonia</c:v>
                </c:pt>
                <c:pt idx="11">
                  <c:v>Ungheria</c:v>
                </c:pt>
                <c:pt idx="12">
                  <c:v>Lussemburgo</c:v>
                </c:pt>
                <c:pt idx="13">
                  <c:v>Romania</c:v>
                </c:pt>
                <c:pt idx="14">
                  <c:v>Svezia</c:v>
                </c:pt>
                <c:pt idx="15">
                  <c:v>Lituania</c:v>
                </c:pt>
                <c:pt idx="16">
                  <c:v>Estonia</c:v>
                </c:pt>
                <c:pt idx="17">
                  <c:v>Paesi Bassi</c:v>
                </c:pt>
                <c:pt idx="18">
                  <c:v>Bulgaria</c:v>
                </c:pt>
                <c:pt idx="19">
                  <c:v>Grecia</c:v>
                </c:pt>
                <c:pt idx="20">
                  <c:v>Slovacchia</c:v>
                </c:pt>
                <c:pt idx="21">
                  <c:v>Francia</c:v>
                </c:pt>
                <c:pt idx="22">
                  <c:v>Polonia</c:v>
                </c:pt>
                <c:pt idx="23">
                  <c:v>Finlandia</c:v>
                </c:pt>
                <c:pt idx="24">
                  <c:v>Cipro</c:v>
                </c:pt>
                <c:pt idx="25">
                  <c:v>Danimarca</c:v>
                </c:pt>
                <c:pt idx="26">
                  <c:v>Irlanda</c:v>
                </c:pt>
              </c:strCache>
            </c:strRef>
          </c:cat>
          <c:val>
            <c:numRef>
              <c:f>'Graf 1.4 1.5'!$R$38:$R$64</c:f>
              <c:numCache>
                <c:formatCode>#,##0</c:formatCode>
                <c:ptCount val="27"/>
                <c:pt idx="0">
                  <c:v>4577</c:v>
                </c:pt>
                <c:pt idx="1">
                  <c:v>3886</c:v>
                </c:pt>
                <c:pt idx="2">
                  <c:v>3691</c:v>
                </c:pt>
                <c:pt idx="3">
                  <c:v>3639</c:v>
                </c:pt>
                <c:pt idx="4">
                  <c:v>3462.1514390915572</c:v>
                </c:pt>
                <c:pt idx="5">
                  <c:v>3053</c:v>
                </c:pt>
                <c:pt idx="6">
                  <c:v>2953</c:v>
                </c:pt>
                <c:pt idx="7">
                  <c:v>2951</c:v>
                </c:pt>
                <c:pt idx="8">
                  <c:v>2493</c:v>
                </c:pt>
                <c:pt idx="9">
                  <c:v>2114</c:v>
                </c:pt>
                <c:pt idx="10">
                  <c:v>2075</c:v>
                </c:pt>
                <c:pt idx="11">
                  <c:v>1957</c:v>
                </c:pt>
                <c:pt idx="12">
                  <c:v>1911</c:v>
                </c:pt>
                <c:pt idx="13">
                  <c:v>1731</c:v>
                </c:pt>
                <c:pt idx="14">
                  <c:v>1535</c:v>
                </c:pt>
                <c:pt idx="15">
                  <c:v>1332</c:v>
                </c:pt>
                <c:pt idx="16">
                  <c:v>1299</c:v>
                </c:pt>
                <c:pt idx="17">
                  <c:v>1165</c:v>
                </c:pt>
                <c:pt idx="18">
                  <c:v>1138</c:v>
                </c:pt>
                <c:pt idx="19">
                  <c:v>1100</c:v>
                </c:pt>
                <c:pt idx="20">
                  <c:v>1038</c:v>
                </c:pt>
                <c:pt idx="21">
                  <c:v>984</c:v>
                </c:pt>
                <c:pt idx="22">
                  <c:v>702</c:v>
                </c:pt>
                <c:pt idx="23">
                  <c:v>698</c:v>
                </c:pt>
                <c:pt idx="24">
                  <c:v>498</c:v>
                </c:pt>
                <c:pt idx="25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AA0-4A98-B561-E0CA410AD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320552"/>
        <c:axId val="517322848"/>
      </c:barChart>
      <c:catAx>
        <c:axId val="51732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322848"/>
        <c:crosses val="autoZero"/>
        <c:auto val="1"/>
        <c:lblAlgn val="ctr"/>
        <c:lblOffset val="100"/>
        <c:noMultiLvlLbl val="0"/>
      </c:catAx>
      <c:valAx>
        <c:axId val="51732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32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159999999999999"/>
          <c:y val="7.0231481481481423E-2"/>
          <c:w val="0.11763333333333334"/>
          <c:h val="7.3694444444444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039506172839505E-2"/>
          <c:y val="5.6745634920634933E-2"/>
          <c:w val="0.66216049382716047"/>
          <c:h val="0.8513492063492063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33B-44B7-A847-7CC177333286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33B-44B7-A847-7CC177333286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33B-44B7-A847-7CC177333286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33B-44B7-A847-7CC177333286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33B-44B7-A847-7CC177333286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2700">
                <a:solidFill>
                  <a:srgbClr val="92D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33B-44B7-A847-7CC177333286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D-A33B-44B7-A847-7CC177333286}"/>
              </c:ext>
            </c:extLst>
          </c:dPt>
          <c:dLbls>
            <c:dLbl>
              <c:idx val="0"/>
              <c:layout>
                <c:manualLayout>
                  <c:x val="-0.15679012345679014"/>
                  <c:y val="0.20299970695580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074074074074074E-2"/>
                      <c:h val="0.188338617008995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33B-44B7-A847-7CC177333286}"/>
                </c:ext>
              </c:extLst>
            </c:dLbl>
            <c:dLbl>
              <c:idx val="1"/>
              <c:layout>
                <c:manualLayout>
                  <c:x val="-3.5277777777777852E-2"/>
                  <c:y val="-2.06402571684826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77314814814815"/>
                      <c:h val="0.14773867561783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33B-44B7-A847-7CC177333286}"/>
                </c:ext>
              </c:extLst>
            </c:dLbl>
            <c:dLbl>
              <c:idx val="2"/>
              <c:layout>
                <c:manualLayout>
                  <c:x val="-6.2716049382716091E-2"/>
                  <c:y val="-0.239878875065490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234567901234571E-2"/>
                      <c:h val="0.161271989414888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33B-44B7-A847-7CC17733328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A33B-44B7-A847-7CC177333286}"/>
                </c:ext>
              </c:extLst>
            </c:dLbl>
            <c:dLbl>
              <c:idx val="4"/>
              <c:layout>
                <c:manualLayout>
                  <c:x val="-7.8395061728395062E-3"/>
                  <c:y val="3.3492063492063495E-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/>
                    </a:pPr>
                    <a:fld id="{A4E68324-7413-4383-81EE-8DF7C7973AB7}" type="VALUE">
                      <a:rPr lang="en-US"/>
                      <a:pPr>
                        <a:defRPr sz="800"/>
                      </a:pPr>
                      <a:t>[VALORE]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800"/>
                    </a:pPr>
                    <a:r>
                      <a:rPr lang="en-US" baseline="0"/>
                      <a:t> </a:t>
                    </a:r>
                    <a:fld id="{929F280A-6781-42F4-B47F-3DD48458E878}" type="PERCENTAGE">
                      <a:rPr lang="en-US" baseline="0"/>
                      <a:pPr>
                        <a:defRPr sz="800"/>
                      </a:pPr>
                      <a:t>[PERCENTUALE]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45216049382717"/>
                      <c:h val="0.137905555555555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33B-44B7-A847-7CC177333286}"/>
                </c:ext>
              </c:extLst>
            </c:dLbl>
            <c:dLbl>
              <c:idx val="5"/>
              <c:layout>
                <c:manualLayout>
                  <c:x val="1.4857253086419789E-2"/>
                  <c:y val="5.033928571428570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/>
                    </a:pPr>
                    <a:fld id="{05E6E7B7-F29F-497E-970A-9BA0D9A4BF9E}" type="VALUE">
                      <a:rPr lang="en-US"/>
                      <a:pPr>
                        <a:defRPr sz="800"/>
                      </a:pPr>
                      <a:t>[VALORE]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800"/>
                    </a:pPr>
                    <a:fld id="{44C14EEB-40D5-468A-A7E2-9F1B63949863}" type="PERCENTAGE">
                      <a:rPr lang="en-US" baseline="0"/>
                      <a:pPr>
                        <a:defRPr sz="800"/>
                      </a:pPr>
                      <a:t>[PERCENTUALE]</a:t>
                    </a:fld>
                    <a:endParaRPr lang="it-I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56975308641974"/>
                      <c:h val="0.1379734126984126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33B-44B7-A847-7CC1773332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3.20'!$C$19:$H$19</c:f>
              <c:strCache>
                <c:ptCount val="6"/>
                <c:pt idx="0">
                  <c:v>incrocio</c:v>
                </c:pt>
                <c:pt idx="1">
                  <c:v>rotatoria</c:v>
                </c:pt>
                <c:pt idx="2">
                  <c:v>rettilineo </c:v>
                </c:pt>
                <c:pt idx="3">
                  <c:v>curva</c:v>
                </c:pt>
                <c:pt idx="4">
                  <c:v>dosso - pendenza - strettoia</c:v>
                </c:pt>
                <c:pt idx="5">
                  <c:v>galleria</c:v>
                </c:pt>
              </c:strCache>
            </c:strRef>
          </c:cat>
          <c:val>
            <c:numRef>
              <c:f>'Graf 3.20'!$C$20:$H$20</c:f>
              <c:numCache>
                <c:formatCode>#,##0</c:formatCode>
                <c:ptCount val="6"/>
                <c:pt idx="0">
                  <c:v>120</c:v>
                </c:pt>
                <c:pt idx="1">
                  <c:v>21</c:v>
                </c:pt>
                <c:pt idx="2">
                  <c:v>410</c:v>
                </c:pt>
                <c:pt idx="3">
                  <c:v>209</c:v>
                </c:pt>
                <c:pt idx="4">
                  <c:v>25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33B-44B7-A847-7CC177333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340185185185186"/>
          <c:y val="0.37297280017049844"/>
          <c:w val="0.31987870370370369"/>
          <c:h val="0.62493397625454006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97619047619041E-2"/>
          <c:y val="2.7346440878889419E-2"/>
          <c:w val="0.9104013896997053"/>
          <c:h val="0.77801832680778549"/>
        </c:manualLayout>
      </c:layout>
      <c:lineChart>
        <c:grouping val="standard"/>
        <c:varyColors val="0"/>
        <c:ser>
          <c:idx val="0"/>
          <c:order val="0"/>
          <c:tx>
            <c:strRef>
              <c:f>'Graf  3.21'!$A$27</c:f>
              <c:strCache>
                <c:ptCount val="1"/>
                <c:pt idx="0">
                  <c:v>Incrocio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0072332730560579E-2"/>
                  <c:y val="-4.341880341880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7E-444B-B8A0-D8D3ADC8C75F}"/>
                </c:ext>
              </c:extLst>
            </c:dLbl>
            <c:dLbl>
              <c:idx val="1"/>
              <c:layout>
                <c:manualLayout>
                  <c:x val="-4.2483423749246532E-2"/>
                  <c:y val="-3.7991452991452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7E-444B-B8A0-D8D3ADC8C75F}"/>
                </c:ext>
              </c:extLst>
            </c:dLbl>
            <c:dLbl>
              <c:idx val="2"/>
              <c:layout>
                <c:manualLayout>
                  <c:x val="-4.2483423749246491E-2"/>
                  <c:y val="6.512820512820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7E-444B-B8A0-D8D3ADC8C75F}"/>
                </c:ext>
              </c:extLst>
            </c:dLbl>
            <c:dLbl>
              <c:idx val="3"/>
              <c:layout>
                <c:manualLayout>
                  <c:x val="-4.4894514767932492E-2"/>
                  <c:y val="5.9700854700854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7E-444B-B8A0-D8D3ADC8C75F}"/>
                </c:ext>
              </c:extLst>
            </c:dLbl>
            <c:dLbl>
              <c:idx val="4"/>
              <c:layout>
                <c:manualLayout>
                  <c:x val="-4.4894514767932492E-2"/>
                  <c:y val="4.341880341880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7E-444B-B8A0-D8D3ADC8C75F}"/>
                </c:ext>
              </c:extLst>
            </c:dLbl>
            <c:dLbl>
              <c:idx val="5"/>
              <c:layout>
                <c:manualLayout>
                  <c:x val="-4.2483423749246532E-2"/>
                  <c:y val="4.341880341880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7E-444B-B8A0-D8D3ADC8C75F}"/>
                </c:ext>
              </c:extLst>
            </c:dLbl>
            <c:dLbl>
              <c:idx val="6"/>
              <c:layout>
                <c:manualLayout>
                  <c:x val="-4.9716696805304397E-2"/>
                  <c:y val="4.341880341880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7E-444B-B8A0-D8D3ADC8C75F}"/>
                </c:ext>
              </c:extLst>
            </c:dLbl>
            <c:dLbl>
              <c:idx val="7"/>
              <c:layout>
                <c:manualLayout>
                  <c:x val="-4.9716696805304397E-2"/>
                  <c:y val="4.341880341880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7E-444B-B8A0-D8D3ADC8C75F}"/>
                </c:ext>
              </c:extLst>
            </c:dLbl>
            <c:dLbl>
              <c:idx val="8"/>
              <c:layout>
                <c:manualLayout>
                  <c:x val="-3.4664901102155921E-2"/>
                  <c:y val="-3.9206208781661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7E-444B-B8A0-D8D3ADC8C75F}"/>
                </c:ext>
              </c:extLst>
            </c:dLbl>
            <c:dLbl>
              <c:idx val="9"/>
              <c:layout>
                <c:manualLayout>
                  <c:x val="-2.7037021410720005E-2"/>
                  <c:y val="-5.427352746731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7E-444B-B8A0-D8D3ADC8C75F}"/>
                </c:ext>
              </c:extLst>
            </c:dLbl>
            <c:dLbl>
              <c:idx val="10"/>
              <c:layout>
                <c:manualLayout>
                  <c:x val="-1.5912597650761126E-2"/>
                  <c:y val="-3.2564116480391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7E-444B-B8A0-D8D3ADC8C7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 3.21'!$B$26:$N$26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  3.21'!$B$27:$N$27</c:f>
              <c:numCache>
                <c:formatCode>#,##0</c:formatCode>
                <c:ptCount val="13"/>
                <c:pt idx="0">
                  <c:v>1776</c:v>
                </c:pt>
                <c:pt idx="1">
                  <c:v>1765</c:v>
                </c:pt>
                <c:pt idx="2">
                  <c:v>1480</c:v>
                </c:pt>
                <c:pt idx="3">
                  <c:v>1419</c:v>
                </c:pt>
                <c:pt idx="4">
                  <c:v>1300</c:v>
                </c:pt>
                <c:pt idx="5">
                  <c:v>1181</c:v>
                </c:pt>
                <c:pt idx="6">
                  <c:v>1088</c:v>
                </c:pt>
                <c:pt idx="7">
                  <c:v>1033</c:v>
                </c:pt>
                <c:pt idx="8">
                  <c:v>1035</c:v>
                </c:pt>
                <c:pt idx="9">
                  <c:v>969</c:v>
                </c:pt>
                <c:pt idx="10">
                  <c:v>673</c:v>
                </c:pt>
                <c:pt idx="11">
                  <c:v>816</c:v>
                </c:pt>
                <c:pt idx="12">
                  <c:v>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77E-444B-B8A0-D8D3ADC8C75F}"/>
            </c:ext>
          </c:extLst>
        </c:ser>
        <c:ser>
          <c:idx val="1"/>
          <c:order val="1"/>
          <c:tx>
            <c:strRef>
              <c:f>'Graf  3.21'!$A$28</c:f>
              <c:strCache>
                <c:ptCount val="1"/>
                <c:pt idx="0">
                  <c:v>Rotatoria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7926509186351707E-2"/>
                  <c:y val="-3.256410256410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7E-444B-B8A0-D8D3ADC8C75F}"/>
                </c:ext>
              </c:extLst>
            </c:dLbl>
            <c:dLbl>
              <c:idx val="1"/>
              <c:layout>
                <c:manualLayout>
                  <c:x val="-3.2748691223723619E-2"/>
                  <c:y val="-3.256410256410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7E-444B-B8A0-D8D3ADC8C75F}"/>
                </c:ext>
              </c:extLst>
            </c:dLbl>
            <c:dLbl>
              <c:idx val="2"/>
              <c:layout>
                <c:manualLayout>
                  <c:x val="-3.5159782242409572E-2"/>
                  <c:y val="-3.256410256410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7E-444B-B8A0-D8D3ADC8C75F}"/>
                </c:ext>
              </c:extLst>
            </c:dLbl>
            <c:dLbl>
              <c:idx val="3"/>
              <c:layout>
                <c:manualLayout>
                  <c:x val="-3.5159782242409572E-2"/>
                  <c:y val="-3.7991452991452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7E-444B-B8A0-D8D3ADC8C75F}"/>
                </c:ext>
              </c:extLst>
            </c:dLbl>
            <c:dLbl>
              <c:idx val="4"/>
              <c:layout>
                <c:manualLayout>
                  <c:x val="-3.5159782242409572E-2"/>
                  <c:y val="-3.256410256410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7E-444B-B8A0-D8D3ADC8C75F}"/>
                </c:ext>
              </c:extLst>
            </c:dLbl>
            <c:dLbl>
              <c:idx val="5"/>
              <c:layout>
                <c:manualLayout>
                  <c:x val="-3.5159782242409662E-2"/>
                  <c:y val="-2.7136752136752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7E-444B-B8A0-D8D3ADC8C75F}"/>
                </c:ext>
              </c:extLst>
            </c:dLbl>
            <c:dLbl>
              <c:idx val="6"/>
              <c:layout>
                <c:manualLayout>
                  <c:x val="-3.5159782242409482E-2"/>
                  <c:y val="-1.628205128205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7E-444B-B8A0-D8D3ADC8C75F}"/>
                </c:ext>
              </c:extLst>
            </c:dLbl>
            <c:dLbl>
              <c:idx val="7"/>
              <c:layout>
                <c:manualLayout>
                  <c:x val="-3.5159782242409572E-2"/>
                  <c:y val="-1.6282478632478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7E-444B-B8A0-D8D3ADC8C75F}"/>
                </c:ext>
              </c:extLst>
            </c:dLbl>
            <c:dLbl>
              <c:idx val="8"/>
              <c:layout>
                <c:manualLayout>
                  <c:x val="-2.8689080743594303E-2"/>
                  <c:y val="-5.0407982719279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7E-444B-B8A0-D8D3ADC8C75F}"/>
                </c:ext>
              </c:extLst>
            </c:dLbl>
            <c:dLbl>
              <c:idx val="9"/>
              <c:layout>
                <c:manualLayout>
                  <c:x val="-2.7037021410720005E-2"/>
                  <c:y val="-2.7136763733659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7E-444B-B8A0-D8D3ADC8C75F}"/>
                </c:ext>
              </c:extLst>
            </c:dLbl>
            <c:dLbl>
              <c:idx val="10"/>
              <c:layout>
                <c:manualLayout>
                  <c:x val="-2.5132000339280463E-2"/>
                  <c:y val="-3.2564116480391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7E-444B-B8A0-D8D3ADC8C7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 3.21'!$B$26:$N$26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  3.21'!$B$28:$N$28</c:f>
              <c:numCache>
                <c:formatCode>#,##0</c:formatCode>
                <c:ptCount val="13"/>
                <c:pt idx="0">
                  <c:v>165</c:v>
                </c:pt>
                <c:pt idx="1">
                  <c:v>177</c:v>
                </c:pt>
                <c:pt idx="2">
                  <c:v>174</c:v>
                </c:pt>
                <c:pt idx="3">
                  <c:v>150</c:v>
                </c:pt>
                <c:pt idx="4">
                  <c:v>159</c:v>
                </c:pt>
                <c:pt idx="5">
                  <c:v>149</c:v>
                </c:pt>
                <c:pt idx="6">
                  <c:v>120</c:v>
                </c:pt>
                <c:pt idx="7">
                  <c:v>124</c:v>
                </c:pt>
                <c:pt idx="8">
                  <c:v>128</c:v>
                </c:pt>
                <c:pt idx="9">
                  <c:v>111</c:v>
                </c:pt>
                <c:pt idx="10">
                  <c:v>74</c:v>
                </c:pt>
                <c:pt idx="11">
                  <c:v>112</c:v>
                </c:pt>
                <c:pt idx="12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77E-444B-B8A0-D8D3ADC8C75F}"/>
            </c:ext>
          </c:extLst>
        </c:ser>
        <c:ser>
          <c:idx val="2"/>
          <c:order val="2"/>
          <c:tx>
            <c:strRef>
              <c:f>'Graf  3.21'!$A$30</c:f>
              <c:strCache>
                <c:ptCount val="1"/>
                <c:pt idx="0">
                  <c:v>Rettilineo 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2668724441745907E-2"/>
                  <c:y val="6.0338487324139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7E-444B-B8A0-D8D3ADC8C75F}"/>
                </c:ext>
              </c:extLst>
            </c:dLbl>
            <c:dLbl>
              <c:idx val="1"/>
              <c:layout>
                <c:manualLayout>
                  <c:x val="-3.2668724441745935E-2"/>
                  <c:y val="4.9483781830675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7E-444B-B8A0-D8D3ADC8C7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 3.21'!$B$26:$N$26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  3.21'!$B$30:$N$30</c:f>
              <c:numCache>
                <c:formatCode>#,##0</c:formatCode>
                <c:ptCount val="13"/>
                <c:pt idx="0">
                  <c:v>1581</c:v>
                </c:pt>
                <c:pt idx="1">
                  <c:v>1584</c:v>
                </c:pt>
                <c:pt idx="2">
                  <c:v>1528</c:v>
                </c:pt>
                <c:pt idx="3">
                  <c:v>1459</c:v>
                </c:pt>
                <c:pt idx="4">
                  <c:v>1426</c:v>
                </c:pt>
                <c:pt idx="5">
                  <c:v>1444</c:v>
                </c:pt>
                <c:pt idx="6">
                  <c:v>1371</c:v>
                </c:pt>
                <c:pt idx="7">
                  <c:v>1376</c:v>
                </c:pt>
                <c:pt idx="8">
                  <c:v>1448</c:v>
                </c:pt>
                <c:pt idx="9">
                  <c:v>1561</c:v>
                </c:pt>
                <c:pt idx="10">
                  <c:v>1085</c:v>
                </c:pt>
                <c:pt idx="11">
                  <c:v>1348</c:v>
                </c:pt>
                <c:pt idx="12">
                  <c:v>1455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7E-444B-B8A0-D8D3ADC8C75F}"/>
            </c:ext>
          </c:extLst>
        </c:ser>
        <c:ser>
          <c:idx val="3"/>
          <c:order val="3"/>
          <c:tx>
            <c:strRef>
              <c:f>'Graf  3.21'!$A$31</c:f>
              <c:strCache>
                <c:ptCount val="1"/>
                <c:pt idx="0">
                  <c:v>Curva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 3.21'!$B$26:$N$26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  3.21'!$B$31:$N$31</c:f>
              <c:numCache>
                <c:formatCode>#,##0</c:formatCode>
                <c:ptCount val="13"/>
                <c:pt idx="0">
                  <c:v>525</c:v>
                </c:pt>
                <c:pt idx="1">
                  <c:v>478</c:v>
                </c:pt>
                <c:pt idx="2">
                  <c:v>434</c:v>
                </c:pt>
                <c:pt idx="3">
                  <c:v>510</c:v>
                </c:pt>
                <c:pt idx="4">
                  <c:v>476</c:v>
                </c:pt>
                <c:pt idx="5">
                  <c:v>399</c:v>
                </c:pt>
                <c:pt idx="6">
                  <c:v>403</c:v>
                </c:pt>
                <c:pt idx="7">
                  <c:v>371</c:v>
                </c:pt>
                <c:pt idx="8">
                  <c:v>471</c:v>
                </c:pt>
                <c:pt idx="9">
                  <c:v>449</c:v>
                </c:pt>
                <c:pt idx="10">
                  <c:v>328</c:v>
                </c:pt>
                <c:pt idx="11">
                  <c:v>379</c:v>
                </c:pt>
                <c:pt idx="12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77E-444B-B8A0-D8D3ADC8C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125120"/>
        <c:axId val="229155584"/>
      </c:lineChart>
      <c:catAx>
        <c:axId val="2291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29155584"/>
        <c:crosses val="autoZero"/>
        <c:auto val="1"/>
        <c:lblAlgn val="ctr"/>
        <c:lblOffset val="100"/>
        <c:noMultiLvlLbl val="0"/>
      </c:catAx>
      <c:valAx>
        <c:axId val="22915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29125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5152187810638973E-2"/>
          <c:y val="0.87225258853591048"/>
          <c:w val="0.90608022753388329"/>
          <c:h val="0.12774749049038056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05511811023626E-2"/>
          <c:y val="7.0576163731761191E-2"/>
          <c:w val="0.89130271216098"/>
          <c:h val="0.65719907407407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 3.4 Graf 3.22'!$M$24</c:f>
              <c:strCache>
                <c:ptCount val="1"/>
                <c:pt idx="0">
                  <c:v>Incidenti a veicolo isolato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84616365470862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7D-402B-AE74-5B624B154831}"/>
                </c:ext>
              </c:extLst>
            </c:dLbl>
            <c:dLbl>
              <c:idx val="1"/>
              <c:layout>
                <c:manualLayout>
                  <c:x val="-1.7965327442428212E-17"/>
                  <c:y val="-4.01527777777777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7D-402B-AE74-5B624B154831}"/>
                </c:ext>
              </c:extLst>
            </c:dLbl>
            <c:dLbl>
              <c:idx val="2"/>
              <c:layout>
                <c:manualLayout>
                  <c:x val="0"/>
                  <c:y val="2.49165802382828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7D-402B-AE74-5B624B154831}"/>
                </c:ext>
              </c:extLst>
            </c:dLbl>
            <c:dLbl>
              <c:idx val="3"/>
              <c:layout>
                <c:manualLayout>
                  <c:x val="-2.0205729326595546E-3"/>
                  <c:y val="1.063828998570033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7D-402B-AE74-5B624B154831}"/>
                </c:ext>
              </c:extLst>
            </c:dLbl>
            <c:dLbl>
              <c:idx val="4"/>
              <c:layout>
                <c:manualLayout>
                  <c:x val="-3.5930654884856425E-17"/>
                  <c:y val="-1.08634259259259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7D-402B-AE74-5B624B154831}"/>
                </c:ext>
              </c:extLst>
            </c:dLbl>
            <c:dLbl>
              <c:idx val="6"/>
              <c:layout>
                <c:manualLayout>
                  <c:x val="0"/>
                  <c:y val="7.62324292145976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7D-402B-AE74-5B624B154831}"/>
                </c:ext>
              </c:extLst>
            </c:dLbl>
            <c:dLbl>
              <c:idx val="7"/>
              <c:layout>
                <c:manualLayout>
                  <c:x val="0"/>
                  <c:y val="-7.876782654916854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7D-402B-AE74-5B624B154831}"/>
                </c:ext>
              </c:extLst>
            </c:dLbl>
            <c:dLbl>
              <c:idx val="8"/>
              <c:layout>
                <c:manualLayout>
                  <c:x val="-2.0205729326595546E-3"/>
                  <c:y val="1.857067345935691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7D-402B-AE74-5B624B154831}"/>
                </c:ext>
              </c:extLst>
            </c:dLbl>
            <c:dLbl>
              <c:idx val="9"/>
              <c:layout>
                <c:manualLayout>
                  <c:x val="0"/>
                  <c:y val="-3.5583333333334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7D-402B-AE74-5B624B154831}"/>
                </c:ext>
              </c:extLst>
            </c:dLbl>
            <c:dLbl>
              <c:idx val="10"/>
              <c:layout>
                <c:manualLayout>
                  <c:x val="-2.0205729326595546E-3"/>
                  <c:y val="-1.05085547419714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7D-402B-AE74-5B624B154831}"/>
                </c:ext>
              </c:extLst>
            </c:dLbl>
            <c:dLbl>
              <c:idx val="11"/>
              <c:layout>
                <c:manualLayout>
                  <c:x val="0"/>
                  <c:y val="-3.27414687957085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7D-402B-AE74-5B624B154831}"/>
                </c:ext>
              </c:extLst>
            </c:dLbl>
            <c:dLbl>
              <c:idx val="12"/>
              <c:layout>
                <c:manualLayout>
                  <c:x val="0"/>
                  <c:y val="-6.7125015104889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7D-402B-AE74-5B624B154831}"/>
                </c:ext>
              </c:extLst>
            </c:dLbl>
            <c:dLbl>
              <c:idx val="13"/>
              <c:layout>
                <c:manualLayout>
                  <c:x val="0"/>
                  <c:y val="-1.52902251536621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7D-402B-AE74-5B624B154831}"/>
                </c:ext>
              </c:extLst>
            </c:dLbl>
            <c:dLbl>
              <c:idx val="14"/>
              <c:layout>
                <c:manualLayout>
                  <c:x val="-1.437226195394257E-16"/>
                  <c:y val="-9.77268518518518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7D-402B-AE74-5B624B154831}"/>
                </c:ext>
              </c:extLst>
            </c:dLbl>
            <c:dLbl>
              <c:idx val="15"/>
              <c:layout>
                <c:manualLayout>
                  <c:x val="0"/>
                  <c:y val="2.46203703703703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7D-402B-AE74-5B624B154831}"/>
                </c:ext>
              </c:extLst>
            </c:dLbl>
            <c:dLbl>
              <c:idx val="16"/>
              <c:layout>
                <c:manualLayout>
                  <c:x val="0"/>
                  <c:y val="-3.640000266883929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7D-402B-AE74-5B624B154831}"/>
                </c:ext>
              </c:extLst>
            </c:dLbl>
            <c:dLbl>
              <c:idx val="17"/>
              <c:layout>
                <c:manualLayout>
                  <c:x val="0"/>
                  <c:y val="-1.422639615509218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7D-402B-AE74-5B624B154831}"/>
                </c:ext>
              </c:extLst>
            </c:dLbl>
            <c:dLbl>
              <c:idx val="18"/>
              <c:layout>
                <c:manualLayout>
                  <c:x val="0"/>
                  <c:y val="-4.703829265453877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7D-402B-AE74-5B624B154831}"/>
                </c:ext>
              </c:extLst>
            </c:dLbl>
            <c:dLbl>
              <c:idx val="19"/>
              <c:layout>
                <c:manualLayout>
                  <c:x val="0"/>
                  <c:y val="-1.16555555555555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7D-402B-AE74-5B624B154831}"/>
                </c:ext>
              </c:extLst>
            </c:dLbl>
            <c:dLbl>
              <c:idx val="20"/>
              <c:layout>
                <c:manualLayout>
                  <c:x val="-1.437226195394257E-16"/>
                  <c:y val="-2.1324074074074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7D-402B-AE74-5B624B154831}"/>
                </c:ext>
              </c:extLst>
            </c:dLbl>
            <c:dLbl>
              <c:idx val="21"/>
              <c:layout>
                <c:manualLayout>
                  <c:x val="0"/>
                  <c:y val="-1.18194444444444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7D-402B-AE74-5B624B154831}"/>
                </c:ext>
              </c:extLst>
            </c:dLbl>
            <c:dLbl>
              <c:idx val="22"/>
              <c:layout>
                <c:manualLayout>
                  <c:x val="0"/>
                  <c:y val="9.54609126137606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7D-402B-AE74-5B624B1548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 3.4 Graf 3.22'!$J$25:$K$47</c:f>
              <c:multiLvlStrCache>
                <c:ptCount val="23"/>
                <c:lvl>
                  <c:pt idx="0">
                    <c:v>2001</c:v>
                  </c:pt>
                  <c:pt idx="1">
                    <c:v>2011</c:v>
                  </c:pt>
                  <c:pt idx="2">
                    <c:v>2018</c:v>
                  </c:pt>
                  <c:pt idx="3">
                    <c:v>2021</c:v>
                  </c:pt>
                  <c:pt idx="4">
                    <c:v>2022</c:v>
                  </c:pt>
                  <c:pt idx="6">
                    <c:v>2001</c:v>
                  </c:pt>
                  <c:pt idx="7">
                    <c:v>2011</c:v>
                  </c:pt>
                  <c:pt idx="8">
                    <c:v>2018</c:v>
                  </c:pt>
                  <c:pt idx="9">
                    <c:v>2021</c:v>
                  </c:pt>
                  <c:pt idx="10">
                    <c:v>2022</c:v>
                  </c:pt>
                  <c:pt idx="12">
                    <c:v>2001</c:v>
                  </c:pt>
                  <c:pt idx="13">
                    <c:v>2011</c:v>
                  </c:pt>
                  <c:pt idx="14">
                    <c:v>2018</c:v>
                  </c:pt>
                  <c:pt idx="15">
                    <c:v>2021</c:v>
                  </c:pt>
                  <c:pt idx="16">
                    <c:v>2022</c:v>
                  </c:pt>
                  <c:pt idx="18">
                    <c:v>2001</c:v>
                  </c:pt>
                  <c:pt idx="19">
                    <c:v>2011</c:v>
                  </c:pt>
                  <c:pt idx="20">
                    <c:v>2018</c:v>
                  </c:pt>
                  <c:pt idx="21">
                    <c:v>2021</c:v>
                  </c:pt>
                  <c:pt idx="22">
                    <c:v>2022</c:v>
                  </c:pt>
                </c:lvl>
                <c:lvl>
                  <c:pt idx="0">
                    <c:v>L'Aquila</c:v>
                  </c:pt>
                  <c:pt idx="6">
                    <c:v>Teramo</c:v>
                  </c:pt>
                  <c:pt idx="12">
                    <c:v>Pescara</c:v>
                  </c:pt>
                  <c:pt idx="18">
                    <c:v>Chieti</c:v>
                  </c:pt>
                </c:lvl>
              </c:multiLvlStrCache>
            </c:multiLvlStrRef>
          </c:cat>
          <c:val>
            <c:numRef>
              <c:f>'Tab 3.4 Graf 3.22'!$M$25:$M$47</c:f>
              <c:numCache>
                <c:formatCode>General</c:formatCode>
                <c:ptCount val="23"/>
                <c:pt idx="0" formatCode="#,##0">
                  <c:v>246</c:v>
                </c:pt>
                <c:pt idx="1">
                  <c:v>195</c:v>
                </c:pt>
                <c:pt idx="2" formatCode="#,##0">
                  <c:v>157</c:v>
                </c:pt>
                <c:pt idx="3" formatCode="#,##0">
                  <c:v>143</c:v>
                </c:pt>
                <c:pt idx="4" formatCode="#,##0">
                  <c:v>131</c:v>
                </c:pt>
                <c:pt idx="6" formatCode="#,##0">
                  <c:v>200</c:v>
                </c:pt>
                <c:pt idx="7">
                  <c:v>145</c:v>
                </c:pt>
                <c:pt idx="8" formatCode="#,##0">
                  <c:v>119</c:v>
                </c:pt>
                <c:pt idx="9" formatCode="#,##0">
                  <c:v>137</c:v>
                </c:pt>
                <c:pt idx="10" formatCode="#,##0">
                  <c:v>143</c:v>
                </c:pt>
                <c:pt idx="12" formatCode="#,##0">
                  <c:v>196</c:v>
                </c:pt>
                <c:pt idx="13" formatCode="#,##0">
                  <c:v>115</c:v>
                </c:pt>
                <c:pt idx="14" formatCode="#,##0">
                  <c:v>117</c:v>
                </c:pt>
                <c:pt idx="15" formatCode="#,##0">
                  <c:v>110</c:v>
                </c:pt>
                <c:pt idx="16" formatCode="#,##0">
                  <c:v>127</c:v>
                </c:pt>
                <c:pt idx="18" formatCode="#,##0">
                  <c:v>240</c:v>
                </c:pt>
                <c:pt idx="19" formatCode="#,##0">
                  <c:v>176</c:v>
                </c:pt>
                <c:pt idx="20" formatCode="#,##0">
                  <c:v>163</c:v>
                </c:pt>
                <c:pt idx="21" formatCode="#,##0">
                  <c:v>144</c:v>
                </c:pt>
                <c:pt idx="22" formatCode="#,##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17D-402B-AE74-5B624B154831}"/>
            </c:ext>
          </c:extLst>
        </c:ser>
        <c:ser>
          <c:idx val="1"/>
          <c:order val="1"/>
          <c:tx>
            <c:strRef>
              <c:f>'Tab 3.4 Graf 3.22'!$N$24</c:f>
              <c:strCache>
                <c:ptCount val="1"/>
                <c:pt idx="0">
                  <c:v>Incidenti tra veicoli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 3.4 Graf 3.22'!$J$25:$K$47</c:f>
              <c:multiLvlStrCache>
                <c:ptCount val="23"/>
                <c:lvl>
                  <c:pt idx="0">
                    <c:v>2001</c:v>
                  </c:pt>
                  <c:pt idx="1">
                    <c:v>2011</c:v>
                  </c:pt>
                  <c:pt idx="2">
                    <c:v>2018</c:v>
                  </c:pt>
                  <c:pt idx="3">
                    <c:v>2021</c:v>
                  </c:pt>
                  <c:pt idx="4">
                    <c:v>2022</c:v>
                  </c:pt>
                  <c:pt idx="6">
                    <c:v>2001</c:v>
                  </c:pt>
                  <c:pt idx="7">
                    <c:v>2011</c:v>
                  </c:pt>
                  <c:pt idx="8">
                    <c:v>2018</c:v>
                  </c:pt>
                  <c:pt idx="9">
                    <c:v>2021</c:v>
                  </c:pt>
                  <c:pt idx="10">
                    <c:v>2022</c:v>
                  </c:pt>
                  <c:pt idx="12">
                    <c:v>2001</c:v>
                  </c:pt>
                  <c:pt idx="13">
                    <c:v>2011</c:v>
                  </c:pt>
                  <c:pt idx="14">
                    <c:v>2018</c:v>
                  </c:pt>
                  <c:pt idx="15">
                    <c:v>2021</c:v>
                  </c:pt>
                  <c:pt idx="16">
                    <c:v>2022</c:v>
                  </c:pt>
                  <c:pt idx="18">
                    <c:v>2001</c:v>
                  </c:pt>
                  <c:pt idx="19">
                    <c:v>2011</c:v>
                  </c:pt>
                  <c:pt idx="20">
                    <c:v>2018</c:v>
                  </c:pt>
                  <c:pt idx="21">
                    <c:v>2021</c:v>
                  </c:pt>
                  <c:pt idx="22">
                    <c:v>2022</c:v>
                  </c:pt>
                </c:lvl>
                <c:lvl>
                  <c:pt idx="0">
                    <c:v>L'Aquila</c:v>
                  </c:pt>
                  <c:pt idx="6">
                    <c:v>Teramo</c:v>
                  </c:pt>
                  <c:pt idx="12">
                    <c:v>Pescara</c:v>
                  </c:pt>
                  <c:pt idx="18">
                    <c:v>Chieti</c:v>
                  </c:pt>
                </c:lvl>
              </c:multiLvlStrCache>
            </c:multiLvlStrRef>
          </c:cat>
          <c:val>
            <c:numRef>
              <c:f>'Tab 3.4 Graf 3.22'!$N$25:$N$47</c:f>
              <c:numCache>
                <c:formatCode>General</c:formatCode>
                <c:ptCount val="23"/>
                <c:pt idx="0" formatCode="#,##0">
                  <c:v>709</c:v>
                </c:pt>
                <c:pt idx="1">
                  <c:v>550</c:v>
                </c:pt>
                <c:pt idx="2" formatCode="#,##0">
                  <c:v>395</c:v>
                </c:pt>
                <c:pt idx="3" formatCode="#,##0">
                  <c:v>359</c:v>
                </c:pt>
                <c:pt idx="4" formatCode="#,##0">
                  <c:v>358</c:v>
                </c:pt>
                <c:pt idx="6" formatCode="#,##0">
                  <c:v>1091</c:v>
                </c:pt>
                <c:pt idx="7" formatCode="#,##0">
                  <c:v>800</c:v>
                </c:pt>
                <c:pt idx="8" formatCode="#,##0">
                  <c:v>661</c:v>
                </c:pt>
                <c:pt idx="9" formatCode="#,##0">
                  <c:v>547</c:v>
                </c:pt>
                <c:pt idx="10" formatCode="#,##0">
                  <c:v>567</c:v>
                </c:pt>
                <c:pt idx="12" formatCode="#,##0">
                  <c:v>1482</c:v>
                </c:pt>
                <c:pt idx="13" formatCode="#,##0">
                  <c:v>946</c:v>
                </c:pt>
                <c:pt idx="14" formatCode="#,##0">
                  <c:v>674</c:v>
                </c:pt>
                <c:pt idx="15" formatCode="#,##0">
                  <c:v>541</c:v>
                </c:pt>
                <c:pt idx="16" formatCode="#,##0">
                  <c:v>583</c:v>
                </c:pt>
                <c:pt idx="18" formatCode="#,##0">
                  <c:v>1095</c:v>
                </c:pt>
                <c:pt idx="19" formatCode="#,##0">
                  <c:v>818</c:v>
                </c:pt>
                <c:pt idx="20" formatCode="#,##0">
                  <c:v>575</c:v>
                </c:pt>
                <c:pt idx="21" formatCode="#,##0">
                  <c:v>469</c:v>
                </c:pt>
                <c:pt idx="22" formatCode="#,##0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17D-402B-AE74-5B624B154831}"/>
            </c:ext>
          </c:extLst>
        </c:ser>
        <c:ser>
          <c:idx val="2"/>
          <c:order val="2"/>
          <c:tx>
            <c:strRef>
              <c:f>'Tab 3.4 Graf 3.22'!$O$24</c:f>
              <c:strCache>
                <c:ptCount val="1"/>
                <c:pt idx="0">
                  <c:v>Incidenti tra veicolo e pedone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2925925925925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17D-402B-AE74-5B624B154831}"/>
                </c:ext>
              </c:extLst>
            </c:dLbl>
            <c:dLbl>
              <c:idx val="1"/>
              <c:layout>
                <c:manualLayout>
                  <c:x val="-1.8478622512211877E-17"/>
                  <c:y val="-2.82222222222222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7D-402B-AE74-5B624B154831}"/>
                </c:ext>
              </c:extLst>
            </c:dLbl>
            <c:dLbl>
              <c:idx val="2"/>
              <c:layout>
                <c:manualLayout>
                  <c:x val="0"/>
                  <c:y val="-3.2925925925925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17D-402B-AE74-5B624B154831}"/>
                </c:ext>
              </c:extLst>
            </c:dLbl>
            <c:dLbl>
              <c:idx val="3"/>
              <c:layout>
                <c:manualLayout>
                  <c:x val="0"/>
                  <c:y val="-3.2925925925925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17D-402B-AE74-5B624B154831}"/>
                </c:ext>
              </c:extLst>
            </c:dLbl>
            <c:dLbl>
              <c:idx val="4"/>
              <c:layout>
                <c:manualLayout>
                  <c:x val="0"/>
                  <c:y val="-3.52777777777777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17D-402B-AE74-5B624B154831}"/>
                </c:ext>
              </c:extLst>
            </c:dLbl>
            <c:dLbl>
              <c:idx val="5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17D-402B-AE74-5B624B154831}"/>
                </c:ext>
              </c:extLst>
            </c:dLbl>
            <c:dLbl>
              <c:idx val="6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17D-402B-AE74-5B624B154831}"/>
                </c:ext>
              </c:extLst>
            </c:dLbl>
            <c:dLbl>
              <c:idx val="7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17D-402B-AE74-5B624B154831}"/>
                </c:ext>
              </c:extLst>
            </c:dLbl>
            <c:dLbl>
              <c:idx val="8"/>
              <c:layout>
                <c:manualLayout>
                  <c:x val="0"/>
                  <c:y val="-3.2925925925925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17D-402B-AE74-5B624B154831}"/>
                </c:ext>
              </c:extLst>
            </c:dLbl>
            <c:dLbl>
              <c:idx val="9"/>
              <c:layout>
                <c:manualLayout>
                  <c:x val="0"/>
                  <c:y val="-3.52777777777778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17D-402B-AE74-5B624B154831}"/>
                </c:ext>
              </c:extLst>
            </c:dLbl>
            <c:dLbl>
              <c:idx val="10"/>
              <c:layout>
                <c:manualLayout>
                  <c:x val="-7.3914490048847507E-17"/>
                  <c:y val="-4.70370370370370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17D-402B-AE74-5B624B154831}"/>
                </c:ext>
              </c:extLst>
            </c:dLbl>
            <c:dLbl>
              <c:idx val="11"/>
              <c:layout>
                <c:manualLayout>
                  <c:x val="-2.0158730158730161E-3"/>
                  <c:y val="-3.29259259259259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17D-402B-AE74-5B624B154831}"/>
                </c:ext>
              </c:extLst>
            </c:dLbl>
            <c:dLbl>
              <c:idx val="12"/>
              <c:layout>
                <c:manualLayout>
                  <c:x val="0"/>
                  <c:y val="-3.76296296296296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17D-402B-AE74-5B624B154831}"/>
                </c:ext>
              </c:extLst>
            </c:dLbl>
            <c:dLbl>
              <c:idx val="13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17D-402B-AE74-5B624B154831}"/>
                </c:ext>
              </c:extLst>
            </c:dLbl>
            <c:dLbl>
              <c:idx val="14"/>
              <c:layout>
                <c:manualLayout>
                  <c:x val="-1.437226195394257E-16"/>
                  <c:y val="-4.70370370370370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17D-402B-AE74-5B624B154831}"/>
                </c:ext>
              </c:extLst>
            </c:dLbl>
            <c:dLbl>
              <c:idx val="15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17D-402B-AE74-5B624B154831}"/>
                </c:ext>
              </c:extLst>
            </c:dLbl>
            <c:dLbl>
              <c:idx val="16"/>
              <c:layout>
                <c:manualLayout>
                  <c:x val="0"/>
                  <c:y val="-3.76296296296296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17D-402B-AE74-5B624B154831}"/>
                </c:ext>
              </c:extLst>
            </c:dLbl>
            <c:dLbl>
              <c:idx val="17"/>
              <c:layout>
                <c:manualLayout>
                  <c:x val="0"/>
                  <c:y val="-4.2333333333333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17D-402B-AE74-5B624B154831}"/>
                </c:ext>
              </c:extLst>
            </c:dLbl>
            <c:dLbl>
              <c:idx val="18"/>
              <c:layout>
                <c:manualLayout>
                  <c:x val="0"/>
                  <c:y val="-4.233333333333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17D-402B-AE74-5B624B154831}"/>
                </c:ext>
              </c:extLst>
            </c:dLbl>
            <c:dLbl>
              <c:idx val="19"/>
              <c:layout>
                <c:manualLayout>
                  <c:x val="0"/>
                  <c:y val="-4.1157407407407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17D-402B-AE74-5B624B154831}"/>
                </c:ext>
              </c:extLst>
            </c:dLbl>
            <c:dLbl>
              <c:idx val="20"/>
              <c:layout>
                <c:manualLayout>
                  <c:x val="-1.437226195394257E-16"/>
                  <c:y val="-5.29166666666667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17D-402B-AE74-5B624B154831}"/>
                </c:ext>
              </c:extLst>
            </c:dLbl>
            <c:dLbl>
              <c:idx val="21"/>
              <c:layout>
                <c:manualLayout>
                  <c:x val="0"/>
                  <c:y val="-4.70370370370370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17D-402B-AE74-5B624B154831}"/>
                </c:ext>
              </c:extLst>
            </c:dLbl>
            <c:dLbl>
              <c:idx val="22"/>
              <c:layout>
                <c:manualLayout>
                  <c:x val="0"/>
                  <c:y val="-3.54144184088050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17D-402B-AE74-5B624B1548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 3.4 Graf 3.22'!$J$25:$K$47</c:f>
              <c:multiLvlStrCache>
                <c:ptCount val="23"/>
                <c:lvl>
                  <c:pt idx="0">
                    <c:v>2001</c:v>
                  </c:pt>
                  <c:pt idx="1">
                    <c:v>2011</c:v>
                  </c:pt>
                  <c:pt idx="2">
                    <c:v>2018</c:v>
                  </c:pt>
                  <c:pt idx="3">
                    <c:v>2021</c:v>
                  </c:pt>
                  <c:pt idx="4">
                    <c:v>2022</c:v>
                  </c:pt>
                  <c:pt idx="6">
                    <c:v>2001</c:v>
                  </c:pt>
                  <c:pt idx="7">
                    <c:v>2011</c:v>
                  </c:pt>
                  <c:pt idx="8">
                    <c:v>2018</c:v>
                  </c:pt>
                  <c:pt idx="9">
                    <c:v>2021</c:v>
                  </c:pt>
                  <c:pt idx="10">
                    <c:v>2022</c:v>
                  </c:pt>
                  <c:pt idx="12">
                    <c:v>2001</c:v>
                  </c:pt>
                  <c:pt idx="13">
                    <c:v>2011</c:v>
                  </c:pt>
                  <c:pt idx="14">
                    <c:v>2018</c:v>
                  </c:pt>
                  <c:pt idx="15">
                    <c:v>2021</c:v>
                  </c:pt>
                  <c:pt idx="16">
                    <c:v>2022</c:v>
                  </c:pt>
                  <c:pt idx="18">
                    <c:v>2001</c:v>
                  </c:pt>
                  <c:pt idx="19">
                    <c:v>2011</c:v>
                  </c:pt>
                  <c:pt idx="20">
                    <c:v>2018</c:v>
                  </c:pt>
                  <c:pt idx="21">
                    <c:v>2021</c:v>
                  </c:pt>
                  <c:pt idx="22">
                    <c:v>2022</c:v>
                  </c:pt>
                </c:lvl>
                <c:lvl>
                  <c:pt idx="0">
                    <c:v>L'Aquila</c:v>
                  </c:pt>
                  <c:pt idx="6">
                    <c:v>Teramo</c:v>
                  </c:pt>
                  <c:pt idx="12">
                    <c:v>Pescara</c:v>
                  </c:pt>
                  <c:pt idx="18">
                    <c:v>Chieti</c:v>
                  </c:pt>
                </c:lvl>
              </c:multiLvlStrCache>
            </c:multiLvlStrRef>
          </c:cat>
          <c:val>
            <c:numRef>
              <c:f>'Tab 3.4 Graf 3.22'!$O$25:$O$47</c:f>
              <c:numCache>
                <c:formatCode>#,##0</c:formatCode>
                <c:ptCount val="23"/>
                <c:pt idx="0">
                  <c:v>56</c:v>
                </c:pt>
                <c:pt idx="1">
                  <c:v>67</c:v>
                </c:pt>
                <c:pt idx="2">
                  <c:v>46</c:v>
                </c:pt>
                <c:pt idx="3">
                  <c:v>66</c:v>
                </c:pt>
                <c:pt idx="4">
                  <c:v>56</c:v>
                </c:pt>
                <c:pt idx="6">
                  <c:v>61</c:v>
                </c:pt>
                <c:pt idx="7" formatCode="General">
                  <c:v>59</c:v>
                </c:pt>
                <c:pt idx="8">
                  <c:v>68</c:v>
                </c:pt>
                <c:pt idx="9">
                  <c:v>60</c:v>
                </c:pt>
                <c:pt idx="10">
                  <c:v>74</c:v>
                </c:pt>
                <c:pt idx="12">
                  <c:v>107</c:v>
                </c:pt>
                <c:pt idx="13">
                  <c:v>106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8">
                  <c:v>91</c:v>
                </c:pt>
                <c:pt idx="19" formatCode="General">
                  <c:v>81</c:v>
                </c:pt>
                <c:pt idx="20">
                  <c:v>76</c:v>
                </c:pt>
                <c:pt idx="21">
                  <c:v>59</c:v>
                </c:pt>
                <c:pt idx="22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217D-402B-AE74-5B624B154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173440"/>
        <c:axId val="230752256"/>
      </c:barChart>
      <c:catAx>
        <c:axId val="22217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800"/>
            </a:pPr>
            <a:endParaRPr lang="it-IT"/>
          </a:p>
        </c:txPr>
        <c:crossAx val="230752256"/>
        <c:crosses val="autoZero"/>
        <c:auto val="1"/>
        <c:lblAlgn val="ctr"/>
        <c:lblOffset val="100"/>
        <c:noMultiLvlLbl val="0"/>
      </c:catAx>
      <c:valAx>
        <c:axId val="230752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2217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642407407407405"/>
          <c:y val="1.6284972283137127E-2"/>
          <c:w val="0.57514783950617288"/>
          <c:h val="6.9032830440518778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5796668110757E-2"/>
          <c:y val="4.2059264650057396E-2"/>
          <c:w val="0.92972775642507011"/>
          <c:h val="0.73049102564102575"/>
        </c:manualLayout>
      </c:layout>
      <c:lineChart>
        <c:grouping val="standard"/>
        <c:varyColors val="0"/>
        <c:ser>
          <c:idx val="0"/>
          <c:order val="0"/>
          <c:tx>
            <c:strRef>
              <c:f>'Graf 3.23'!$A$30</c:f>
              <c:strCache>
                <c:ptCount val="1"/>
                <c:pt idx="0">
                  <c:v>Conducente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9396507936507936E-2"/>
                  <c:y val="-1.8814814814814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4F-433C-9373-87151E5EDB9F}"/>
                </c:ext>
              </c:extLst>
            </c:dLbl>
            <c:dLbl>
              <c:idx val="1"/>
              <c:layout>
                <c:manualLayout>
                  <c:x val="-2.738063492063492E-2"/>
                  <c:y val="-3.292592592592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4F-433C-9373-87151E5EDB9F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4F-433C-9373-87151E5EDB9F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4F-433C-9373-87151E5EDB9F}"/>
                </c:ext>
              </c:extLst>
            </c:dLbl>
            <c:dLbl>
              <c:idx val="4"/>
              <c:layout>
                <c:manualLayout>
                  <c:x val="-2.7355315747402124E-2"/>
                  <c:y val="-4.1609829059829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4F-433C-9373-87151E5EDB9F}"/>
                </c:ext>
              </c:extLst>
            </c:dLbl>
            <c:dLbl>
              <c:idx val="5"/>
              <c:layout>
                <c:manualLayout>
                  <c:x val="-2.9396482813749E-2"/>
                  <c:y val="4.4866239316239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4F-433C-9373-87151E5EDB9F}"/>
                </c:ext>
              </c:extLst>
            </c:dLbl>
            <c:dLbl>
              <c:idx val="6"/>
              <c:layout>
                <c:manualLayout>
                  <c:x val="-3.1387142857142857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4F-433C-9373-87151E5EDB9F}"/>
                </c:ext>
              </c:extLst>
            </c:dLbl>
            <c:dLbl>
              <c:idx val="7"/>
              <c:layout>
                <c:manualLayout>
                  <c:x val="-2.7355396825396824E-2"/>
                  <c:y val="1.881481481481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4F-433C-9373-87151E5EDB9F}"/>
                </c:ext>
              </c:extLst>
            </c:dLbl>
            <c:dLbl>
              <c:idx val="8"/>
              <c:layout>
                <c:manualLayout>
                  <c:x val="-2.7917665867306249E-2"/>
                  <c:y val="4.8846153846153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4F-433C-9373-87151E5EDB9F}"/>
                </c:ext>
              </c:extLst>
            </c:dLbl>
            <c:dLbl>
              <c:idx val="9"/>
              <c:layout>
                <c:manualLayout>
                  <c:x val="-2.5309352517985613E-2"/>
                  <c:y val="-3.6905982905982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4F-433C-9373-87151E5EDB9F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4F-433C-9373-87151E5EDB9F}"/>
                </c:ext>
              </c:extLst>
            </c:dLbl>
            <c:dLbl>
              <c:idx val="11"/>
              <c:layout>
                <c:manualLayout>
                  <c:x val="-2.5309365079365081E-2"/>
                  <c:y val="-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4F-433C-9373-87151E5EDB9F}"/>
                </c:ext>
              </c:extLst>
            </c:dLbl>
            <c:dLbl>
              <c:idx val="12"/>
              <c:layout>
                <c:manualLayout>
                  <c:x val="-2.5309365079365081E-2"/>
                  <c:y val="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4F-433C-9373-87151E5EDB9F}"/>
                </c:ext>
              </c:extLst>
            </c:dLbl>
            <c:dLbl>
              <c:idx val="13"/>
              <c:layout>
                <c:manualLayout>
                  <c:x val="-2.5309365079365081E-2"/>
                  <c:y val="-2.822222222222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4F-433C-9373-87151E5EDB9F}"/>
                </c:ext>
              </c:extLst>
            </c:dLbl>
            <c:dLbl>
              <c:idx val="14"/>
              <c:layout>
                <c:manualLayout>
                  <c:x val="-2.5309365079365081E-2"/>
                  <c:y val="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4F-433C-9373-87151E5EDB9F}"/>
                </c:ext>
              </c:extLst>
            </c:dLbl>
            <c:dLbl>
              <c:idx val="15"/>
              <c:layout>
                <c:manualLayout>
                  <c:x val="-2.3293492063492065E-2"/>
                  <c:y val="-4.2333333333333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4F-433C-9373-87151E5EDB9F}"/>
                </c:ext>
              </c:extLst>
            </c:dLbl>
            <c:dLbl>
              <c:idx val="16"/>
              <c:layout>
                <c:manualLayout>
                  <c:x val="-2.5309365079365081E-2"/>
                  <c:y val="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4F-433C-9373-87151E5EDB9F}"/>
                </c:ext>
              </c:extLst>
            </c:dLbl>
            <c:dLbl>
              <c:idx val="17"/>
              <c:layout>
                <c:manualLayout>
                  <c:x val="-2.4606327160493827E-2"/>
                  <c:y val="-2.351851851851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4F-433C-9373-87151E5EDB9F}"/>
                </c:ext>
              </c:extLst>
            </c:dLbl>
            <c:dLbl>
              <c:idx val="18"/>
              <c:layout>
                <c:manualLayout>
                  <c:x val="-2.493655869366309E-2"/>
                  <c:y val="-3.256410256410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A4F-433C-9373-87151E5EDB9F}"/>
                </c:ext>
              </c:extLst>
            </c:dLbl>
            <c:dLbl>
              <c:idx val="19"/>
              <c:layout>
                <c:manualLayout>
                  <c:x val="-1.8478070340375016E-2"/>
                  <c:y val="-2.7136752136752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4F-433C-9373-87151E5EDB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3.23'!$D$29:$W$29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'Graf 3.23'!$D$30:$W$30</c:f>
              <c:numCache>
                <c:formatCode>General</c:formatCode>
                <c:ptCount val="20"/>
                <c:pt idx="0">
                  <c:v>100</c:v>
                </c:pt>
                <c:pt idx="1">
                  <c:v>99</c:v>
                </c:pt>
                <c:pt idx="2">
                  <c:v>80</c:v>
                </c:pt>
                <c:pt idx="3">
                  <c:v>110</c:v>
                </c:pt>
                <c:pt idx="4">
                  <c:v>80</c:v>
                </c:pt>
                <c:pt idx="5">
                  <c:v>64</c:v>
                </c:pt>
                <c:pt idx="6">
                  <c:v>67</c:v>
                </c:pt>
                <c:pt idx="7">
                  <c:v>53</c:v>
                </c:pt>
                <c:pt idx="8">
                  <c:v>59</c:v>
                </c:pt>
                <c:pt idx="9">
                  <c:v>63</c:v>
                </c:pt>
                <c:pt idx="10">
                  <c:v>42</c:v>
                </c:pt>
                <c:pt idx="11">
                  <c:v>58</c:v>
                </c:pt>
                <c:pt idx="12">
                  <c:v>53</c:v>
                </c:pt>
                <c:pt idx="13">
                  <c:v>56</c:v>
                </c:pt>
                <c:pt idx="14">
                  <c:v>45</c:v>
                </c:pt>
                <c:pt idx="15">
                  <c:v>52</c:v>
                </c:pt>
                <c:pt idx="16">
                  <c:v>50</c:v>
                </c:pt>
                <c:pt idx="17">
                  <c:v>47</c:v>
                </c:pt>
                <c:pt idx="18">
                  <c:v>60</c:v>
                </c:pt>
                <c:pt idx="1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A4F-433C-9373-87151E5EDB9F}"/>
            </c:ext>
          </c:extLst>
        </c:ser>
        <c:ser>
          <c:idx val="1"/>
          <c:order val="1"/>
          <c:tx>
            <c:strRef>
              <c:f>'Graf 3.23'!$A$31</c:f>
              <c:strCache>
                <c:ptCount val="1"/>
                <c:pt idx="0">
                  <c:v>Passeggero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1356984126984129E-2"/>
                  <c:y val="4.233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4F-433C-9373-87151E5EDB9F}"/>
                </c:ext>
              </c:extLst>
            </c:dLbl>
            <c:dLbl>
              <c:idx val="1"/>
              <c:layout>
                <c:manualLayout>
                  <c:x val="-2.5309365079365081E-2"/>
                  <c:y val="-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A4F-433C-9373-87151E5EDB9F}"/>
                </c:ext>
              </c:extLst>
            </c:dLbl>
            <c:dLbl>
              <c:idx val="2"/>
              <c:layout>
                <c:manualLayout>
                  <c:x val="-2.127757793764988E-2"/>
                  <c:y val="-5.3911538461538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A4F-433C-9373-87151E5EDB9F}"/>
                </c:ext>
              </c:extLst>
            </c:dLbl>
            <c:dLbl>
              <c:idx val="3"/>
              <c:layout>
                <c:manualLayout>
                  <c:x val="-2.5309352517985613E-2"/>
                  <c:y val="-3.6905982905982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A4F-433C-9373-87151E5EDB9F}"/>
                </c:ext>
              </c:extLst>
            </c:dLbl>
            <c:dLbl>
              <c:idx val="4"/>
              <c:layout>
                <c:manualLayout>
                  <c:x val="-2.5309365079365081E-2"/>
                  <c:y val="-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A4F-433C-9373-87151E5EDB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A4F-433C-9373-87151E5EDB9F}"/>
                </c:ext>
              </c:extLst>
            </c:dLbl>
            <c:dLbl>
              <c:idx val="6"/>
              <c:layout>
                <c:manualLayout>
                  <c:x val="-2.6353517186251046E-2"/>
                  <c:y val="4.3056837606837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A4F-433C-9373-87151E5EDB9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A4F-433C-9373-87151E5EDB9F}"/>
                </c:ext>
              </c:extLst>
            </c:dLbl>
            <c:dLbl>
              <c:idx val="8"/>
              <c:layout>
                <c:manualLayout>
                  <c:x val="-2.5309365079365081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A4F-433C-9373-87151E5EDB9F}"/>
                </c:ext>
              </c:extLst>
            </c:dLbl>
            <c:dLbl>
              <c:idx val="9"/>
              <c:layout>
                <c:manualLayout>
                  <c:x val="-2.5309365079365081E-2"/>
                  <c:y val="-4.233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A4F-433C-9373-87151E5EDB9F}"/>
                </c:ext>
              </c:extLst>
            </c:dLbl>
            <c:dLbl>
              <c:idx val="10"/>
              <c:layout>
                <c:manualLayout>
                  <c:x val="-2.3293492063492138E-2"/>
                  <c:y val="-4.7037037037036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A4F-433C-9373-87151E5EDB9F}"/>
                </c:ext>
              </c:extLst>
            </c:dLbl>
            <c:dLbl>
              <c:idx val="11"/>
              <c:layout>
                <c:manualLayout>
                  <c:x val="-2.5309365079365081E-2"/>
                  <c:y val="-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A4F-433C-9373-87151E5EDB9F}"/>
                </c:ext>
              </c:extLst>
            </c:dLbl>
            <c:dLbl>
              <c:idx val="12"/>
              <c:layout>
                <c:manualLayout>
                  <c:x val="-3.038529176658673E-2"/>
                  <c:y val="-3.6905982905982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A4F-433C-9373-87151E5EDB9F}"/>
                </c:ext>
              </c:extLst>
            </c:dLbl>
            <c:dLbl>
              <c:idx val="13"/>
              <c:layout>
                <c:manualLayout>
                  <c:x val="-2.5309352517985703E-2"/>
                  <c:y val="1.8814957264957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A4F-433C-9373-87151E5EDB9F}"/>
                </c:ext>
              </c:extLst>
            </c:dLbl>
            <c:dLbl>
              <c:idx val="14"/>
              <c:layout>
                <c:manualLayout>
                  <c:x val="-2.5309365079365081E-2"/>
                  <c:y val="-3.762962962962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A4F-433C-9373-87151E5EDB9F}"/>
                </c:ext>
              </c:extLst>
            </c:dLbl>
            <c:dLbl>
              <c:idx val="15"/>
              <c:layout>
                <c:manualLayout>
                  <c:x val="-2.3170463629096815E-2"/>
                  <c:y val="-3.4735042735042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A4F-433C-9373-87151E5EDB9F}"/>
                </c:ext>
              </c:extLst>
            </c:dLbl>
            <c:dLbl>
              <c:idx val="16"/>
              <c:layout>
                <c:manualLayout>
                  <c:x val="-2.5309352517985613E-2"/>
                  <c:y val="4.8484188034187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A4F-433C-9373-87151E5EDB9F}"/>
                </c:ext>
              </c:extLst>
            </c:dLbl>
            <c:dLbl>
              <c:idx val="17"/>
              <c:layout>
                <c:manualLayout>
                  <c:x val="-2.4606314948041566E-2"/>
                  <c:y val="2.1347435897435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A4F-433C-9373-87151E5EDB9F}"/>
                </c:ext>
              </c:extLst>
            </c:dLbl>
            <c:dLbl>
              <c:idx val="18"/>
              <c:layout>
                <c:manualLayout>
                  <c:x val="-3.1396374577145766E-2"/>
                  <c:y val="2.691761514168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A4F-433C-9373-87151E5EDB9F}"/>
                </c:ext>
              </c:extLst>
            </c:dLbl>
            <c:dLbl>
              <c:idx val="19"/>
              <c:layout>
                <c:manualLayout>
                  <c:x val="-1.1322062466279944E-2"/>
                  <c:y val="-5.38352302833777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A4F-433C-9373-87151E5EDB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3.23'!$D$29:$W$29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'Graf 3.23'!$D$31:$W$31</c:f>
              <c:numCache>
                <c:formatCode>General</c:formatCode>
                <c:ptCount val="20"/>
                <c:pt idx="0">
                  <c:v>37</c:v>
                </c:pt>
                <c:pt idx="1">
                  <c:v>31</c:v>
                </c:pt>
                <c:pt idx="2">
                  <c:v>36</c:v>
                </c:pt>
                <c:pt idx="3">
                  <c:v>36</c:v>
                </c:pt>
                <c:pt idx="4">
                  <c:v>24</c:v>
                </c:pt>
                <c:pt idx="5">
                  <c:v>18</c:v>
                </c:pt>
                <c:pt idx="6">
                  <c:v>10</c:v>
                </c:pt>
                <c:pt idx="7">
                  <c:v>16</c:v>
                </c:pt>
                <c:pt idx="8">
                  <c:v>12</c:v>
                </c:pt>
                <c:pt idx="9">
                  <c:v>16</c:v>
                </c:pt>
                <c:pt idx="10">
                  <c:v>11</c:v>
                </c:pt>
                <c:pt idx="11">
                  <c:v>14</c:v>
                </c:pt>
                <c:pt idx="12">
                  <c:v>18</c:v>
                </c:pt>
                <c:pt idx="13">
                  <c:v>8</c:v>
                </c:pt>
                <c:pt idx="14">
                  <c:v>13</c:v>
                </c:pt>
                <c:pt idx="15">
                  <c:v>15</c:v>
                </c:pt>
                <c:pt idx="16">
                  <c:v>12</c:v>
                </c:pt>
                <c:pt idx="17">
                  <c:v>5</c:v>
                </c:pt>
                <c:pt idx="18">
                  <c:v>10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A4F-433C-9373-87151E5EDB9F}"/>
            </c:ext>
          </c:extLst>
        </c:ser>
        <c:ser>
          <c:idx val="2"/>
          <c:order val="2"/>
          <c:tx>
            <c:strRef>
              <c:f>'Graf 3.23'!$A$32</c:f>
              <c:strCache>
                <c:ptCount val="1"/>
                <c:pt idx="0">
                  <c:v>Pedone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309365079365081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A4F-433C-9373-87151E5EDB9F}"/>
                </c:ext>
              </c:extLst>
            </c:dLbl>
            <c:dLbl>
              <c:idx val="1"/>
              <c:layout>
                <c:manualLayout>
                  <c:x val="-2.9341111111111109E-2"/>
                  <c:y val="-1.41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A4F-433C-9373-87151E5EDB9F}"/>
                </c:ext>
              </c:extLst>
            </c:dLbl>
            <c:dLbl>
              <c:idx val="2"/>
              <c:layout>
                <c:manualLayout>
                  <c:x val="-2.4606327160493827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A4F-433C-9373-87151E5EDB9F}"/>
                </c:ext>
              </c:extLst>
            </c:dLbl>
            <c:dLbl>
              <c:idx val="3"/>
              <c:layout>
                <c:manualLayout>
                  <c:x val="-2.4606327160493827E-2"/>
                  <c:y val="1.41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A4F-433C-9373-87151E5EDB9F}"/>
                </c:ext>
              </c:extLst>
            </c:dLbl>
            <c:dLbl>
              <c:idx val="4"/>
              <c:layout>
                <c:manualLayout>
                  <c:x val="-2.4606327160493827E-2"/>
                  <c:y val="1.8814814814814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A4F-433C-9373-87151E5EDB9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A4F-433C-9373-87151E5EDB9F}"/>
                </c:ext>
              </c:extLst>
            </c:dLbl>
            <c:dLbl>
              <c:idx val="6"/>
              <c:layout>
                <c:manualLayout>
                  <c:x val="-3.2220223820943243E-2"/>
                  <c:y val="-4.1609829059829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A4F-433C-9373-87151E5EDB9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A4F-433C-9373-87151E5EDB9F}"/>
                </c:ext>
              </c:extLst>
            </c:dLbl>
            <c:dLbl>
              <c:idx val="8"/>
              <c:layout>
                <c:manualLayout>
                  <c:x val="-2.4606327160493827E-2"/>
                  <c:y val="-2.3518518518518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A4F-433C-9373-87151E5EDB9F}"/>
                </c:ext>
              </c:extLst>
            </c:dLbl>
            <c:dLbl>
              <c:idx val="9"/>
              <c:layout>
                <c:manualLayout>
                  <c:x val="-2.4606327160493754E-2"/>
                  <c:y val="1.8814814814814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A4F-433C-9373-87151E5EDB9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A4F-433C-9373-87151E5EDB9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A4F-433C-9373-87151E5EDB9F}"/>
                </c:ext>
              </c:extLst>
            </c:dLbl>
            <c:dLbl>
              <c:idx val="12"/>
              <c:layout>
                <c:manualLayout>
                  <c:x val="-3.222022382094334E-2"/>
                  <c:y val="4.3056837606837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A4F-433C-9373-87151E5EDB9F}"/>
                </c:ext>
              </c:extLst>
            </c:dLbl>
            <c:dLbl>
              <c:idx val="13"/>
              <c:layout>
                <c:manualLayout>
                  <c:x val="-3.1864308553157382E-2"/>
                  <c:y val="-4.884615384615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A4F-433C-9373-87151E5EDB9F}"/>
                </c:ext>
              </c:extLst>
            </c:dLbl>
            <c:dLbl>
              <c:idx val="14"/>
              <c:layout>
                <c:manualLayout>
                  <c:x val="-2.460632716049397E-2"/>
                  <c:y val="2.822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A4F-433C-9373-87151E5EDB9F}"/>
                </c:ext>
              </c:extLst>
            </c:dLbl>
            <c:dLbl>
              <c:idx val="15"/>
              <c:layout>
                <c:manualLayout>
                  <c:x val="-2.3293565147881695E-2"/>
                  <c:y val="3.9076923076922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A4F-433C-9373-87151E5EDB9F}"/>
                </c:ext>
              </c:extLst>
            </c:dLbl>
            <c:dLbl>
              <c:idx val="16"/>
              <c:layout>
                <c:manualLayout>
                  <c:x val="-2.5309352517985613E-2"/>
                  <c:y val="-3.6905982905982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A4F-433C-9373-87151E5EDB9F}"/>
                </c:ext>
              </c:extLst>
            </c:dLbl>
            <c:dLbl>
              <c:idx val="17"/>
              <c:layout>
                <c:manualLayout>
                  <c:x val="-2.0632494004796165E-2"/>
                  <c:y val="-3.4735042735042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A4F-433C-9373-87151E5EDB9F}"/>
                </c:ext>
              </c:extLst>
            </c:dLbl>
            <c:dLbl>
              <c:idx val="18"/>
              <c:layout>
                <c:manualLayout>
                  <c:x val="-2.8895675562854183E-2"/>
                  <c:y val="-3.2301138170026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8A4F-433C-9373-87151E5EDB9F}"/>
                </c:ext>
              </c:extLst>
            </c:dLbl>
            <c:dLbl>
              <c:idx val="19"/>
              <c:layout>
                <c:manualLayout>
                  <c:x val="-1.6323460494862736E-2"/>
                  <c:y val="-4.3068184226701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8A4F-433C-9373-87151E5EDB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3.23'!$D$29:$W$29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'Graf 3.23'!$D$32:$W$32</c:f>
              <c:numCache>
                <c:formatCode>General</c:formatCode>
                <c:ptCount val="20"/>
                <c:pt idx="0">
                  <c:v>17</c:v>
                </c:pt>
                <c:pt idx="1">
                  <c:v>11</c:v>
                </c:pt>
                <c:pt idx="2">
                  <c:v>18</c:v>
                </c:pt>
                <c:pt idx="3">
                  <c:v>19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17</c:v>
                </c:pt>
                <c:pt idx="11">
                  <c:v>5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9</c:v>
                </c:pt>
                <c:pt idx="16">
                  <c:v>16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8A4F-433C-9373-87151E5ED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11552"/>
        <c:axId val="117613696"/>
      </c:lineChart>
      <c:catAx>
        <c:axId val="1091115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17613696"/>
        <c:crosses val="autoZero"/>
        <c:auto val="1"/>
        <c:lblAlgn val="ctr"/>
        <c:lblOffset val="100"/>
        <c:noMultiLvlLbl val="0"/>
      </c:catAx>
      <c:valAx>
        <c:axId val="117613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9111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061770583533174"/>
          <c:y val="0.89868589743589744"/>
          <c:w val="0.51876421311151477"/>
          <c:h val="8.5032051282051282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40674603174601E-2"/>
          <c:y val="5.9700854700854698E-2"/>
          <c:w val="0.89124107142857145"/>
          <c:h val="0.69271282051282046"/>
        </c:manualLayout>
      </c:layout>
      <c:lineChart>
        <c:grouping val="standard"/>
        <c:varyColors val="0"/>
        <c:ser>
          <c:idx val="0"/>
          <c:order val="0"/>
          <c:tx>
            <c:strRef>
              <c:f>'Graf 3.24'!$A$27</c:f>
              <c:strCache>
                <c:ptCount val="1"/>
                <c:pt idx="0">
                  <c:v>Conducente</c:v>
                </c:pt>
              </c:strCache>
            </c:strRef>
          </c:tx>
          <c:marker>
            <c:symbol val="none"/>
          </c:marker>
          <c:dLbls>
            <c:dLbl>
              <c:idx val="7"/>
              <c:layout>
                <c:manualLayout>
                  <c:x val="-4.4371650795381926E-2"/>
                  <c:y val="-8.7869138115048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FF-4005-9996-238DD20B6E81}"/>
                </c:ext>
              </c:extLst>
            </c:dLbl>
            <c:dLbl>
              <c:idx val="8"/>
              <c:layout>
                <c:manualLayout>
                  <c:x val="-4.4399609373063594E-2"/>
                  <c:y val="-6.4805819956001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FF-4005-9996-238DD20B6E81}"/>
                </c:ext>
              </c:extLst>
            </c:dLbl>
            <c:dLbl>
              <c:idx val="9"/>
              <c:layout>
                <c:manualLayout>
                  <c:x val="-4.4399609373063594E-2"/>
                  <c:y val="-9.73701291629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FF-4005-9996-238DD20B6E81}"/>
                </c:ext>
              </c:extLst>
            </c:dLbl>
            <c:dLbl>
              <c:idx val="10"/>
              <c:layout>
                <c:manualLayout>
                  <c:x val="-4.4371650795381967E-2"/>
                  <c:y val="-7.6804251704384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FF-4005-9996-238DD20B6E81}"/>
                </c:ext>
              </c:extLst>
            </c:dLbl>
            <c:dLbl>
              <c:idx val="11"/>
              <c:layout>
                <c:manualLayout>
                  <c:x val="-4.6917864242268015E-2"/>
                  <c:y val="-4.747271895624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FF-4005-9996-238DD20B6E81}"/>
                </c:ext>
              </c:extLst>
            </c:dLbl>
            <c:dLbl>
              <c:idx val="14"/>
              <c:layout>
                <c:manualLayout>
                  <c:x val="-4.4371650795381967E-2"/>
                  <c:y val="-4.360959247239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FF-4005-9996-238DD20B6E81}"/>
                </c:ext>
              </c:extLst>
            </c:dLbl>
            <c:dLbl>
              <c:idx val="16"/>
              <c:layout>
                <c:manualLayout>
                  <c:x val="-4.4399603174603175E-2"/>
                  <c:y val="-3.1926495726495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FF-4005-9996-238DD20B6E81}"/>
                </c:ext>
              </c:extLst>
            </c:dLbl>
            <c:dLbl>
              <c:idx val="18"/>
              <c:layout>
                <c:manualLayout>
                  <c:x val="-4.4399603174603175E-2"/>
                  <c:y val="-4.8208547008547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FF-4005-9996-238DD20B6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1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3.24'!$D$26:$W$26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'Graf 3.24'!$D$27:$W$27</c:f>
              <c:numCache>
                <c:formatCode>#,##0</c:formatCode>
                <c:ptCount val="20"/>
                <c:pt idx="0">
                  <c:v>5475</c:v>
                </c:pt>
                <c:pt idx="1">
                  <c:v>5112</c:v>
                </c:pt>
                <c:pt idx="2">
                  <c:v>4922</c:v>
                </c:pt>
                <c:pt idx="3">
                  <c:v>4790</c:v>
                </c:pt>
                <c:pt idx="4">
                  <c:v>4407</c:v>
                </c:pt>
                <c:pt idx="5">
                  <c:v>4158</c:v>
                </c:pt>
                <c:pt idx="6">
                  <c:v>4028</c:v>
                </c:pt>
                <c:pt idx="7">
                  <c:v>4338</c:v>
                </c:pt>
                <c:pt idx="8">
                  <c:v>4221</c:v>
                </c:pt>
                <c:pt idx="9">
                  <c:v>3798</c:v>
                </c:pt>
                <c:pt idx="10">
                  <c:v>3727</c:v>
                </c:pt>
                <c:pt idx="11">
                  <c:v>3529</c:v>
                </c:pt>
                <c:pt idx="12">
                  <c:v>3268</c:v>
                </c:pt>
                <c:pt idx="13">
                  <c:v>3020</c:v>
                </c:pt>
                <c:pt idx="14">
                  <c:v>2965</c:v>
                </c:pt>
                <c:pt idx="15">
                  <c:v>3215</c:v>
                </c:pt>
                <c:pt idx="16">
                  <c:v>3132</c:v>
                </c:pt>
                <c:pt idx="17">
                  <c:v>2143</c:v>
                </c:pt>
                <c:pt idx="18">
                  <c:v>2664</c:v>
                </c:pt>
                <c:pt idx="19">
                  <c:v>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FF-4005-9996-238DD20B6E81}"/>
            </c:ext>
          </c:extLst>
        </c:ser>
        <c:ser>
          <c:idx val="1"/>
          <c:order val="1"/>
          <c:tx>
            <c:strRef>
              <c:f>'Graf 3.24'!$A$28</c:f>
              <c:strCache>
                <c:ptCount val="1"/>
                <c:pt idx="0">
                  <c:v>Passeggero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4371650795381877E-2"/>
                  <c:y val="-9.340158132038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FF-4005-9996-238DD20B6E81}"/>
                </c:ext>
              </c:extLst>
            </c:dLbl>
            <c:dLbl>
              <c:idx val="1"/>
              <c:layout>
                <c:manualLayout>
                  <c:x val="-4.4399603174603175E-2"/>
                  <c:y val="-8.6200000000000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FF-4005-9996-238DD20B6E81}"/>
                </c:ext>
              </c:extLst>
            </c:dLbl>
            <c:dLbl>
              <c:idx val="2"/>
              <c:layout>
                <c:manualLayout>
                  <c:x val="-4.4399603174603196E-2"/>
                  <c:y val="-8.34863247863247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080952380952382E-2"/>
                      <c:h val="8.55623931623931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5FF-4005-9996-238DD20B6E81}"/>
                </c:ext>
              </c:extLst>
            </c:dLbl>
            <c:dLbl>
              <c:idx val="3"/>
              <c:layout>
                <c:manualLayout>
                  <c:x val="-4.4399609373063594E-2"/>
                  <c:y val="-5.3110583520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FF-4005-9996-238DD20B6E81}"/>
                </c:ext>
              </c:extLst>
            </c:dLbl>
            <c:dLbl>
              <c:idx val="4"/>
              <c:layout>
                <c:manualLayout>
                  <c:x val="-4.4371650795381926E-2"/>
                  <c:y val="-5.4674478883056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FF-4005-9996-238DD20B6E81}"/>
                </c:ext>
              </c:extLst>
            </c:dLbl>
            <c:dLbl>
              <c:idx val="5"/>
              <c:layout>
                <c:manualLayout>
                  <c:x val="-4.4399609373063594E-2"/>
                  <c:y val="-3.1506174990743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5FF-4005-9996-238DD20B6E81}"/>
                </c:ext>
              </c:extLst>
            </c:dLbl>
            <c:dLbl>
              <c:idx val="6"/>
              <c:layout>
                <c:manualLayout>
                  <c:x val="-4.4399603174603265E-2"/>
                  <c:y val="-4.820854700854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5FF-4005-9996-238DD20B6E81}"/>
                </c:ext>
              </c:extLst>
            </c:dLbl>
            <c:dLbl>
              <c:idx val="7"/>
              <c:layout>
                <c:manualLayout>
                  <c:x val="-4.4399609373063642E-2"/>
                  <c:y val="-0.109485744157173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5FF-4005-9996-238DD20B6E81}"/>
                </c:ext>
              </c:extLst>
            </c:dLbl>
            <c:dLbl>
              <c:idx val="8"/>
              <c:layout>
                <c:manualLayout>
                  <c:x val="-4.4371650795381877E-2"/>
                  <c:y val="-7.1271808499052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5FF-4005-9996-238DD20B6E81}"/>
                </c:ext>
              </c:extLst>
            </c:dLbl>
            <c:dLbl>
              <c:idx val="9"/>
              <c:layout>
                <c:manualLayout>
                  <c:x val="-4.4399603174603265E-2"/>
                  <c:y val="-8.6200000000000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5FF-4005-9996-238DD20B6E81}"/>
                </c:ext>
              </c:extLst>
            </c:dLbl>
            <c:dLbl>
              <c:idx val="11"/>
              <c:layout>
                <c:manualLayout>
                  <c:x val="-4.4399603174603175E-2"/>
                  <c:y val="-4.820854700854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5FF-4005-9996-238DD20B6E81}"/>
                </c:ext>
              </c:extLst>
            </c:dLbl>
            <c:dLbl>
              <c:idx val="12"/>
              <c:layout>
                <c:manualLayout>
                  <c:x val="-4.4399603174603175E-2"/>
                  <c:y val="-8.0772649572649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5FF-4005-9996-238DD20B6E81}"/>
                </c:ext>
              </c:extLst>
            </c:dLbl>
            <c:dLbl>
              <c:idx val="13"/>
              <c:layout>
                <c:manualLayout>
                  <c:x val="-4.4399603174603175E-2"/>
                  <c:y val="-5.3635897435897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5FF-4005-9996-238DD20B6E81}"/>
                </c:ext>
              </c:extLst>
            </c:dLbl>
            <c:dLbl>
              <c:idx val="14"/>
              <c:layout>
                <c:manualLayout>
                  <c:x val="-4.4399609373063691E-2"/>
                  <c:y val="-3.1716146457276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5FF-4005-9996-238DD20B6E81}"/>
                </c:ext>
              </c:extLst>
            </c:dLbl>
            <c:dLbl>
              <c:idx val="15"/>
              <c:layout>
                <c:manualLayout>
                  <c:x val="-4.4371650795381877E-2"/>
                  <c:y val="-4.9142035677724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5FF-4005-9996-238DD20B6E81}"/>
                </c:ext>
              </c:extLst>
            </c:dLbl>
            <c:dLbl>
              <c:idx val="16"/>
              <c:layout>
                <c:manualLayout>
                  <c:x val="-4.4371650795381967E-2"/>
                  <c:y val="-9.340158132038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5FF-4005-9996-238DD20B6E81}"/>
                </c:ext>
              </c:extLst>
            </c:dLbl>
            <c:dLbl>
              <c:idx val="17"/>
              <c:layout>
                <c:manualLayout>
                  <c:x val="-4.2094910448279108E-2"/>
                  <c:y val="-8.1823528130513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5FF-4005-9996-238DD20B6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3.24'!$D$26:$W$26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'Graf 3.24'!$D$28:$W$28</c:f>
              <c:numCache>
                <c:formatCode>#,##0</c:formatCode>
                <c:ptCount val="20"/>
                <c:pt idx="0">
                  <c:v>2269</c:v>
                </c:pt>
                <c:pt idx="1">
                  <c:v>2088</c:v>
                </c:pt>
                <c:pt idx="2">
                  <c:v>1965</c:v>
                </c:pt>
                <c:pt idx="3">
                  <c:v>1856</c:v>
                </c:pt>
                <c:pt idx="4">
                  <c:v>1631</c:v>
                </c:pt>
                <c:pt idx="5">
                  <c:v>1584</c:v>
                </c:pt>
                <c:pt idx="6">
                  <c:v>1672</c:v>
                </c:pt>
                <c:pt idx="7">
                  <c:v>1734</c:v>
                </c:pt>
                <c:pt idx="8">
                  <c:v>1640</c:v>
                </c:pt>
                <c:pt idx="9">
                  <c:v>1377</c:v>
                </c:pt>
                <c:pt idx="10">
                  <c:v>1397</c:v>
                </c:pt>
                <c:pt idx="11">
                  <c:v>1331</c:v>
                </c:pt>
                <c:pt idx="12">
                  <c:v>1235</c:v>
                </c:pt>
                <c:pt idx="13">
                  <c:v>1249</c:v>
                </c:pt>
                <c:pt idx="14">
                  <c:v>1121</c:v>
                </c:pt>
                <c:pt idx="15">
                  <c:v>1153</c:v>
                </c:pt>
                <c:pt idx="16">
                  <c:v>1157</c:v>
                </c:pt>
                <c:pt idx="17">
                  <c:v>705</c:v>
                </c:pt>
                <c:pt idx="18">
                  <c:v>859</c:v>
                </c:pt>
                <c:pt idx="19">
                  <c:v>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5FF-4005-9996-238DD20B6E81}"/>
            </c:ext>
          </c:extLst>
        </c:ser>
        <c:ser>
          <c:idx val="2"/>
          <c:order val="2"/>
          <c:tx>
            <c:strRef>
              <c:f>'Graf 3.24'!$A$29</c:f>
              <c:strCache>
                <c:ptCount val="1"/>
                <c:pt idx="0">
                  <c:v>Pedone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3.6722501202119694E-2"/>
                  <c:y val="-2.1479819651064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5FF-4005-9996-238DD20B6E81}"/>
                </c:ext>
              </c:extLst>
            </c:dLbl>
            <c:dLbl>
              <c:idx val="18"/>
              <c:layout>
                <c:manualLayout>
                  <c:x val="-3.6722501202119694E-2"/>
                  <c:y val="-3.807714926706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5FF-4005-9996-238DD20B6E81}"/>
                </c:ext>
              </c:extLst>
            </c:dLbl>
            <c:dLbl>
              <c:idx val="19"/>
              <c:layout>
                <c:manualLayout>
                  <c:x val="-2.7127355287095926E-2"/>
                  <c:y val="-3.2544706061728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5FF-4005-9996-238DD20B6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B05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3.24'!$D$26:$W$26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'Graf 3.24'!$D$29:$W$29</c:f>
              <c:numCache>
                <c:formatCode>#,##0</c:formatCode>
                <c:ptCount val="20"/>
                <c:pt idx="0">
                  <c:v>322</c:v>
                </c:pt>
                <c:pt idx="1">
                  <c:v>344</c:v>
                </c:pt>
                <c:pt idx="2">
                  <c:v>338</c:v>
                </c:pt>
                <c:pt idx="3">
                  <c:v>406</c:v>
                </c:pt>
                <c:pt idx="4">
                  <c:v>344</c:v>
                </c:pt>
                <c:pt idx="5">
                  <c:v>301</c:v>
                </c:pt>
                <c:pt idx="6">
                  <c:v>289</c:v>
                </c:pt>
                <c:pt idx="7">
                  <c:v>305</c:v>
                </c:pt>
                <c:pt idx="8">
                  <c:v>360</c:v>
                </c:pt>
                <c:pt idx="9">
                  <c:v>349</c:v>
                </c:pt>
                <c:pt idx="10">
                  <c:v>340</c:v>
                </c:pt>
                <c:pt idx="11">
                  <c:v>335</c:v>
                </c:pt>
                <c:pt idx="12">
                  <c:v>324</c:v>
                </c:pt>
                <c:pt idx="13">
                  <c:v>315</c:v>
                </c:pt>
                <c:pt idx="14">
                  <c:v>309</c:v>
                </c:pt>
                <c:pt idx="15">
                  <c:v>315</c:v>
                </c:pt>
                <c:pt idx="16">
                  <c:v>359</c:v>
                </c:pt>
                <c:pt idx="17">
                  <c:v>242</c:v>
                </c:pt>
                <c:pt idx="18">
                  <c:v>299</c:v>
                </c:pt>
                <c:pt idx="19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15FF-4005-9996-238DD20B6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106048"/>
        <c:axId val="273149952"/>
      </c:lineChart>
      <c:catAx>
        <c:axId val="2731060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273149952"/>
        <c:crosses val="autoZero"/>
        <c:auto val="1"/>
        <c:lblAlgn val="ctr"/>
        <c:lblOffset val="100"/>
        <c:noMultiLvlLbl val="0"/>
      </c:catAx>
      <c:valAx>
        <c:axId val="273149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310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129226190476191"/>
          <c:y val="0.90411324786324787"/>
          <c:w val="0.52245515873015869"/>
          <c:h val="8.5032051282051282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22376543209875E-2"/>
          <c:y val="2.6499145299145301E-2"/>
          <c:w val="0.91988996913580245"/>
          <c:h val="0.67896410256410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4.1'!$M$5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D653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FD-430D-8502-D3C8DD499F7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FD-430D-8502-D3C8DD499F7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FD-430D-8502-D3C8DD499F7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FD-430D-8502-D3C8DD499F7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2FD-430D-8502-D3C8DD499F7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FD-430D-8502-D3C8DD499F7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2FD-430D-8502-D3C8DD499F7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2FD-430D-8502-D3C8DD499F7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FD-430D-8502-D3C8DD499F7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2FD-430D-8502-D3C8DD499F7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FD-430D-8502-D3C8DD499F7F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FD-430D-8502-D3C8DD499F7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FD-430D-8502-D3C8DD499F7F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FD-430D-8502-D3C8DD499F7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FD-430D-8502-D3C8DD499F7F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FD-430D-8502-D3C8DD499F7F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FD-430D-8502-D3C8DD499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4.1'!$L$6:$L$30</c:f>
              <c:strCache>
                <c:ptCount val="25"/>
                <c:pt idx="0">
                  <c:v>Valle d'Aosta</c:v>
                </c:pt>
                <c:pt idx="1">
                  <c:v>Trentino A. Adige</c:v>
                </c:pt>
                <c:pt idx="2">
                  <c:v>L'Aquila</c:v>
                </c:pt>
                <c:pt idx="3">
                  <c:v>Umbria</c:v>
                </c:pt>
                <c:pt idx="4">
                  <c:v>Molise</c:v>
                </c:pt>
                <c:pt idx="5">
                  <c:v>Teramo</c:v>
                </c:pt>
                <c:pt idx="6">
                  <c:v>Calabria</c:v>
                </c:pt>
                <c:pt idx="7">
                  <c:v>Toscana</c:v>
                </c:pt>
                <c:pt idx="8">
                  <c:v>Sicilia</c:v>
                </c:pt>
                <c:pt idx="9">
                  <c:v>Basilicata</c:v>
                </c:pt>
                <c:pt idx="10">
                  <c:v>Chieti</c:v>
                </c:pt>
                <c:pt idx="11">
                  <c:v>Abruzzo</c:v>
                </c:pt>
                <c:pt idx="12">
                  <c:v>Marche</c:v>
                </c:pt>
                <c:pt idx="13">
                  <c:v>Sardegna</c:v>
                </c:pt>
                <c:pt idx="14">
                  <c:v>Piemonte</c:v>
                </c:pt>
                <c:pt idx="15">
                  <c:v>Italia</c:v>
                </c:pt>
                <c:pt idx="16">
                  <c:v>Friuli V. Giulia</c:v>
                </c:pt>
                <c:pt idx="17">
                  <c:v>Lazio</c:v>
                </c:pt>
                <c:pt idx="18">
                  <c:v>Emilia-Romagna</c:v>
                </c:pt>
                <c:pt idx="19">
                  <c:v>Veneto</c:v>
                </c:pt>
                <c:pt idx="20">
                  <c:v>Pescara</c:v>
                </c:pt>
                <c:pt idx="21">
                  <c:v>Campania</c:v>
                </c:pt>
                <c:pt idx="22">
                  <c:v>Lombardia</c:v>
                </c:pt>
                <c:pt idx="23">
                  <c:v>Puglia</c:v>
                </c:pt>
                <c:pt idx="24">
                  <c:v>Liguria</c:v>
                </c:pt>
              </c:strCache>
            </c:strRef>
          </c:cat>
          <c:val>
            <c:numRef>
              <c:f>'Graf 4.1'!$M$6:$M$30</c:f>
              <c:numCache>
                <c:formatCode>#,##0</c:formatCode>
                <c:ptCount val="25"/>
                <c:pt idx="0">
                  <c:v>970.38048715091304</c:v>
                </c:pt>
                <c:pt idx="1">
                  <c:v>538.22445760796222</c:v>
                </c:pt>
                <c:pt idx="2">
                  <c:v>572.45182768941049</c:v>
                </c:pt>
                <c:pt idx="3">
                  <c:v>651.04408745836236</c:v>
                </c:pt>
                <c:pt idx="4">
                  <c:v>512.03660326681029</c:v>
                </c:pt>
                <c:pt idx="5">
                  <c:v>597.48261290300115</c:v>
                </c:pt>
                <c:pt idx="6">
                  <c:v>502.87199635491754</c:v>
                </c:pt>
                <c:pt idx="7">
                  <c:v>618.91955923636556</c:v>
                </c:pt>
                <c:pt idx="8">
                  <c:v>548.9086035770697</c:v>
                </c:pt>
                <c:pt idx="9">
                  <c:v>489.16518590594922</c:v>
                </c:pt>
                <c:pt idx="10">
                  <c:v>559.14668482602383</c:v>
                </c:pt>
                <c:pt idx="11">
                  <c:v>574.50520406247256</c:v>
                </c:pt>
                <c:pt idx="12">
                  <c:v>617.42876938626534</c:v>
                </c:pt>
                <c:pt idx="13">
                  <c:v>527.10238747880373</c:v>
                </c:pt>
                <c:pt idx="14">
                  <c:v>634.0099023767508</c:v>
                </c:pt>
                <c:pt idx="15">
                  <c:v>583.20971932300085</c:v>
                </c:pt>
                <c:pt idx="16">
                  <c:v>599.10796960951734</c:v>
                </c:pt>
                <c:pt idx="17">
                  <c:v>676.03843304806014</c:v>
                </c:pt>
                <c:pt idx="18">
                  <c:v>618.81257372451898</c:v>
                </c:pt>
                <c:pt idx="19">
                  <c:v>584.96567385936783</c:v>
                </c:pt>
                <c:pt idx="20">
                  <c:v>574.07770601562231</c:v>
                </c:pt>
                <c:pt idx="21">
                  <c:v>537.63516318178961</c:v>
                </c:pt>
                <c:pt idx="22">
                  <c:v>595.29900068729933</c:v>
                </c:pt>
                <c:pt idx="23">
                  <c:v>490.90256557698746</c:v>
                </c:pt>
                <c:pt idx="24">
                  <c:v>525.39053543860723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2FD-430D-8502-D3C8DD499F7F}"/>
            </c:ext>
          </c:extLst>
        </c:ser>
        <c:ser>
          <c:idx val="1"/>
          <c:order val="1"/>
          <c:tx>
            <c:strRef>
              <c:f>'Graf 4.1'!$N$5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2FD-430D-8502-D3C8DD499F7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2FD-430D-8502-D3C8DD499F7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42FD-430D-8502-D3C8DD499F7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2FD-430D-8502-D3C8DD499F7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2FD-430D-8502-D3C8DD499F7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2FD-430D-8502-D3C8DD499F7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42FD-430D-8502-D3C8DD499F7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42FD-430D-8502-D3C8DD499F7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42FD-430D-8502-D3C8DD499F7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42FD-430D-8502-D3C8DD499F7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42FD-430D-8502-D3C8DD499F7F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42FD-430D-8502-D3C8DD499F7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2FD-430D-8502-D3C8DD499F7F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FD-430D-8502-D3C8DD499F7F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2FD-430D-8502-D3C8DD499F7F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2FD-430D-8502-D3C8DD499F7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2FD-430D-8502-D3C8DD499F7F}"/>
                </c:ext>
              </c:extLst>
            </c:dLbl>
            <c:dLbl>
              <c:idx val="15"/>
              <c:layout>
                <c:manualLayout>
                  <c:x val="0"/>
                  <c:y val="-1.6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2FD-430D-8502-D3C8DD499F7F}"/>
                </c:ext>
              </c:extLst>
            </c:dLbl>
            <c:dLbl>
              <c:idx val="20"/>
              <c:layout>
                <c:manualLayout>
                  <c:x val="1.959876543209733E-3"/>
                  <c:y val="-3.2564102564102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2FD-430D-8502-D3C8DD499F7F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2FD-430D-8502-D3C8DD499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2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4.1'!$L$6:$L$30</c:f>
              <c:strCache>
                <c:ptCount val="25"/>
                <c:pt idx="0">
                  <c:v>Valle d'Aosta</c:v>
                </c:pt>
                <c:pt idx="1">
                  <c:v>Trentino A. Adige</c:v>
                </c:pt>
                <c:pt idx="2">
                  <c:v>L'Aquila</c:v>
                </c:pt>
                <c:pt idx="3">
                  <c:v>Umbria</c:v>
                </c:pt>
                <c:pt idx="4">
                  <c:v>Molise</c:v>
                </c:pt>
                <c:pt idx="5">
                  <c:v>Teramo</c:v>
                </c:pt>
                <c:pt idx="6">
                  <c:v>Calabria</c:v>
                </c:pt>
                <c:pt idx="7">
                  <c:v>Toscana</c:v>
                </c:pt>
                <c:pt idx="8">
                  <c:v>Sicilia</c:v>
                </c:pt>
                <c:pt idx="9">
                  <c:v>Basilicata</c:v>
                </c:pt>
                <c:pt idx="10">
                  <c:v>Chieti</c:v>
                </c:pt>
                <c:pt idx="11">
                  <c:v>Abruzzo</c:v>
                </c:pt>
                <c:pt idx="12">
                  <c:v>Marche</c:v>
                </c:pt>
                <c:pt idx="13">
                  <c:v>Sardegna</c:v>
                </c:pt>
                <c:pt idx="14">
                  <c:v>Piemonte</c:v>
                </c:pt>
                <c:pt idx="15">
                  <c:v>Italia</c:v>
                </c:pt>
                <c:pt idx="16">
                  <c:v>Friuli V. Giulia</c:v>
                </c:pt>
                <c:pt idx="17">
                  <c:v>Lazio</c:v>
                </c:pt>
                <c:pt idx="18">
                  <c:v>Emilia-Romagna</c:v>
                </c:pt>
                <c:pt idx="19">
                  <c:v>Veneto</c:v>
                </c:pt>
                <c:pt idx="20">
                  <c:v>Pescara</c:v>
                </c:pt>
                <c:pt idx="21">
                  <c:v>Campania</c:v>
                </c:pt>
                <c:pt idx="22">
                  <c:v>Lombardia</c:v>
                </c:pt>
                <c:pt idx="23">
                  <c:v>Puglia</c:v>
                </c:pt>
                <c:pt idx="24">
                  <c:v>Liguria</c:v>
                </c:pt>
              </c:strCache>
            </c:strRef>
          </c:cat>
          <c:val>
            <c:numRef>
              <c:f>'Graf 4.1'!$N$6:$N$30</c:f>
              <c:numCache>
                <c:formatCode>#,##0</c:formatCode>
                <c:ptCount val="25"/>
                <c:pt idx="0">
                  <c:v>2338.5933566149597</c:v>
                </c:pt>
                <c:pt idx="1">
                  <c:v>1184.9661558400323</c:v>
                </c:pt>
                <c:pt idx="2">
                  <c:v>754.89392159996657</c:v>
                </c:pt>
                <c:pt idx="3">
                  <c:v>754.67271986333606</c:v>
                </c:pt>
                <c:pt idx="4">
                  <c:v>739.90489822320706</c:v>
                </c:pt>
                <c:pt idx="5">
                  <c:v>726.75050406090861</c:v>
                </c:pt>
                <c:pt idx="6">
                  <c:v>724.63649606576371</c:v>
                </c:pt>
                <c:pt idx="7">
                  <c:v>719.53459070377482</c:v>
                </c:pt>
                <c:pt idx="8">
                  <c:v>714.18084194153073</c:v>
                </c:pt>
                <c:pt idx="9">
                  <c:v>713.02343664256477</c:v>
                </c:pt>
                <c:pt idx="10">
                  <c:v>711.19579218548733</c:v>
                </c:pt>
                <c:pt idx="11">
                  <c:v>709.61955074031903</c:v>
                </c:pt>
                <c:pt idx="12">
                  <c:v>702.79687771593035</c:v>
                </c:pt>
                <c:pt idx="13">
                  <c:v>695.61498112341951</c:v>
                </c:pt>
                <c:pt idx="14">
                  <c:v>682.24171563345396</c:v>
                </c:pt>
                <c:pt idx="15">
                  <c:v>681.60964110822817</c:v>
                </c:pt>
                <c:pt idx="16">
                  <c:v>680.34696310983986</c:v>
                </c:pt>
                <c:pt idx="17">
                  <c:v>674.30569443143088</c:v>
                </c:pt>
                <c:pt idx="18">
                  <c:v>667.34038252398045</c:v>
                </c:pt>
                <c:pt idx="19">
                  <c:v>664.32782567795425</c:v>
                </c:pt>
                <c:pt idx="20">
                  <c:v>649.76525821596238</c:v>
                </c:pt>
                <c:pt idx="21">
                  <c:v>644.06004346883594</c:v>
                </c:pt>
                <c:pt idx="22">
                  <c:v>628.69556876057538</c:v>
                </c:pt>
                <c:pt idx="23">
                  <c:v>627.30549023551805</c:v>
                </c:pt>
                <c:pt idx="24">
                  <c:v>559.24772292516229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2FD-430D-8502-D3C8DD499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729920"/>
        <c:axId val="267752192"/>
      </c:barChart>
      <c:catAx>
        <c:axId val="267729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267752192"/>
        <c:crosses val="autoZero"/>
        <c:auto val="1"/>
        <c:lblAlgn val="ctr"/>
        <c:lblOffset val="100"/>
        <c:noMultiLvlLbl val="0"/>
      </c:catAx>
      <c:valAx>
        <c:axId val="267752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67729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9539259259259256"/>
          <c:y val="3.6014957264957258E-2"/>
          <c:w val="0.26607484567901235"/>
          <c:h val="8.6254663993733327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1000"/>
              <a:t>Italia</a:t>
            </a:r>
          </a:p>
        </c:rich>
      </c:tx>
      <c:layout>
        <c:manualLayout>
          <c:xMode val="edge"/>
          <c:yMode val="edge"/>
          <c:x val="0.47077808641975311"/>
          <c:y val="1.03574122780190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03703703703704"/>
          <c:y val="0.18290740740740741"/>
          <c:w val="0.63817901234567898"/>
          <c:h val="0.76581481481481473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7527-426E-8B06-EC3CBE478C13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7527-426E-8B06-EC3CBE478C13}"/>
              </c:ext>
            </c:extLst>
          </c:dPt>
          <c:dPt>
            <c:idx val="9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527-426E-8B06-EC3CBE478C13}"/>
              </c:ext>
            </c:extLst>
          </c:dPt>
          <c:dLbls>
            <c:dLbl>
              <c:idx val="0"/>
              <c:layout>
                <c:manualLayout>
                  <c:x val="0.13928937007874015"/>
                  <c:y val="5.1082677165354331E-3"/>
                </c:manualLayout>
              </c:layout>
              <c:tx>
                <c:rich>
                  <a:bodyPr/>
                  <a:lstStyle/>
                  <a:p>
                    <a:fld id="{B2F0F275-C7EE-4C84-88E7-54367E9ADECA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1A96472C-D7F5-4603-80FB-42DFEFB99386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[PERCENTUALE]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527-426E-8B06-EC3CBE478C13}"/>
                </c:ext>
              </c:extLst>
            </c:dLbl>
            <c:dLbl>
              <c:idx val="1"/>
              <c:layout>
                <c:manualLayout>
                  <c:x val="-0.23860462962962969"/>
                  <c:y val="-0.1436772909782183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7-426E-8B06-EC3CBE478C13}"/>
                </c:ext>
              </c:extLst>
            </c:dLbl>
            <c:dLbl>
              <c:idx val="2"/>
              <c:layout>
                <c:manualLayout>
                  <c:x val="2.9164041994750655E-2"/>
                  <c:y val="7.044728783902012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27-426E-8B06-EC3CBE478C13}"/>
                </c:ext>
              </c:extLst>
            </c:dLbl>
            <c:dLbl>
              <c:idx val="3"/>
              <c:layout>
                <c:manualLayout>
                  <c:x val="-4.4299212598425196E-2"/>
                  <c:y val="5.3393846602508019E-3"/>
                </c:manualLayout>
              </c:layout>
              <c:tx>
                <c:rich>
                  <a:bodyPr/>
                  <a:lstStyle/>
                  <a:p>
                    <a:fld id="{D12384D0-C28D-431C-B33F-7CD5520E3337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2D83CA2E-DAB8-44EF-B506-AA87396E150A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[PERCENTUALE]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527-426E-8B06-EC3CBE478C13}"/>
                </c:ext>
              </c:extLst>
            </c:dLbl>
            <c:dLbl>
              <c:idx val="5"/>
              <c:layout>
                <c:manualLayout>
                  <c:x val="8.7831790123456793E-2"/>
                  <c:y val="6.041851851851852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27-426E-8B06-EC3CBE478C13}"/>
                </c:ext>
              </c:extLst>
            </c:dLbl>
            <c:dLbl>
              <c:idx val="6"/>
              <c:layout>
                <c:manualLayout>
                  <c:x val="3.5617283950617278E-4"/>
                  <c:y val="-2.834407407407407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27-426E-8B06-EC3CBE478C13}"/>
                </c:ext>
              </c:extLst>
            </c:dLbl>
            <c:dLbl>
              <c:idx val="7"/>
              <c:layout>
                <c:manualLayout>
                  <c:x val="0.11035462962962966"/>
                  <c:y val="0.1505955555555555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27-426E-8B06-EC3CBE478C13}"/>
                </c:ext>
              </c:extLst>
            </c:dLbl>
            <c:dLbl>
              <c:idx val="8"/>
              <c:layout>
                <c:manualLayout>
                  <c:x val="-8.5215223097112866E-2"/>
                  <c:y val="1.66418780985710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27-426E-8B06-EC3CBE478C13}"/>
                </c:ext>
              </c:extLst>
            </c:dLbl>
            <c:dLbl>
              <c:idx val="9"/>
              <c:layout>
                <c:manualLayout>
                  <c:x val="1.7420524691358026E-2"/>
                  <c:y val="-2.8561111111111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27-426E-8B06-EC3CBE478C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4.2'!$B$10:$B$19</c:f>
              <c:strCache>
                <c:ptCount val="10"/>
                <c:pt idx="0">
                  <c:v>quadricicli</c:v>
                </c:pt>
                <c:pt idx="1">
                  <c:v>autovetture</c:v>
                </c:pt>
                <c:pt idx="2">
                  <c:v>autobus e filobus</c:v>
                </c:pt>
                <c:pt idx="3">
                  <c:v>tram</c:v>
                </c:pt>
                <c:pt idx="4">
                  <c:v>autocarri e motrici</c:v>
                </c:pt>
                <c:pt idx="5">
                  <c:v>velocipede</c:v>
                </c:pt>
                <c:pt idx="6">
                  <c:v>ciclomotori</c:v>
                </c:pt>
                <c:pt idx="7">
                  <c:v>motocicli</c:v>
                </c:pt>
                <c:pt idx="8">
                  <c:v>motocarri</c:v>
                </c:pt>
                <c:pt idx="9">
                  <c:v>altri veicoli</c:v>
                </c:pt>
              </c:strCache>
            </c:strRef>
          </c:cat>
          <c:val>
            <c:numRef>
              <c:f>'Graf 4.2'!$Y$10:$Y$19</c:f>
              <c:numCache>
                <c:formatCode>_-* #,##0_-;\-* #,##0_-;_-* "-"??_-;_-@_-</c:formatCode>
                <c:ptCount val="10"/>
                <c:pt idx="0">
                  <c:v>564</c:v>
                </c:pt>
                <c:pt idx="1">
                  <c:v>198839</c:v>
                </c:pt>
                <c:pt idx="2">
                  <c:v>2112</c:v>
                </c:pt>
                <c:pt idx="3">
                  <c:v>108</c:v>
                </c:pt>
                <c:pt idx="4">
                  <c:v>19347</c:v>
                </c:pt>
                <c:pt idx="5">
                  <c:v>20604</c:v>
                </c:pt>
                <c:pt idx="6">
                  <c:v>8546</c:v>
                </c:pt>
                <c:pt idx="7">
                  <c:v>46036</c:v>
                </c:pt>
                <c:pt idx="8">
                  <c:v>189</c:v>
                </c:pt>
                <c:pt idx="9">
                  <c:v>7010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27-426E-8B06-EC3CBE478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854308836395448"/>
          <c:y val="8.1414041994750649E-2"/>
          <c:w val="0.19479024496937886"/>
          <c:h val="0.83717191601049867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it-IT" sz="1000"/>
              <a:t>Abruzzo</a:t>
            </a:r>
          </a:p>
        </c:rich>
      </c:tx>
      <c:layout>
        <c:manualLayout>
          <c:xMode val="edge"/>
          <c:yMode val="edge"/>
          <c:x val="0.42225154320987657"/>
          <c:y val="4.70370370370370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839506172839495E-2"/>
          <c:y val="0.17349999999999999"/>
          <c:w val="0.63817901234567898"/>
          <c:h val="0.76581481481481473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5625-401A-AA2C-3F3DD713DD18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5625-401A-AA2C-3F3DD713DD18}"/>
              </c:ext>
            </c:extLst>
          </c:dPt>
          <c:dPt>
            <c:idx val="9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625-401A-AA2C-3F3DD713DD18}"/>
              </c:ext>
            </c:extLst>
          </c:dPt>
          <c:dLbls>
            <c:dLbl>
              <c:idx val="0"/>
              <c:layout>
                <c:manualLayout>
                  <c:x val="0.12361049382716043"/>
                  <c:y val="2.862666666666666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25-401A-AA2C-3F3DD713DD18}"/>
                </c:ext>
              </c:extLst>
            </c:dLbl>
            <c:dLbl>
              <c:idx val="1"/>
              <c:layout>
                <c:manualLayout>
                  <c:x val="-0.21900586419753088"/>
                  <c:y val="-0.15568703703703704"/>
                </c:manualLayout>
              </c:layout>
              <c:tx>
                <c:rich>
                  <a:bodyPr/>
                  <a:lstStyle/>
                  <a:p>
                    <a:fld id="{2EC92BDF-36ED-46CE-8944-4D408F178063}" type="VALUE">
                      <a:rPr lang="en-US"/>
                      <a:pPr/>
                      <a:t>[VALORE]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8918B158-DD9D-4DAA-93D5-EC6E7803A021}" type="PERCENTAGE">
                      <a:rPr lang="en-US" baseline="0"/>
                      <a:pPr/>
                      <a:t>[PERCENTUALE]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625-401A-AA2C-3F3DD713DD18}"/>
                </c:ext>
              </c:extLst>
            </c:dLbl>
            <c:dLbl>
              <c:idx val="2"/>
              <c:layout>
                <c:manualLayout>
                  <c:x val="1.7256172839506172E-3"/>
                  <c:y val="8.455851851851851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25-401A-AA2C-3F3DD713DD1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25-401A-AA2C-3F3DD713DD18}"/>
                </c:ext>
              </c:extLst>
            </c:dLbl>
            <c:dLbl>
              <c:idx val="5"/>
              <c:layout>
                <c:manualLayout>
                  <c:x val="2.5115740740740741E-2"/>
                  <c:y val="2.015296296296300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25-401A-AA2C-3F3DD713DD18}"/>
                </c:ext>
              </c:extLst>
            </c:dLbl>
            <c:dLbl>
              <c:idx val="6"/>
              <c:layout>
                <c:manualLayout>
                  <c:x val="3.5617283950616384E-4"/>
                  <c:y val="-1.57611111111111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25-401A-AA2C-3F3DD713DD18}"/>
                </c:ext>
              </c:extLst>
            </c:dLbl>
            <c:dLbl>
              <c:idx val="7"/>
              <c:layout>
                <c:manualLayout>
                  <c:x val="8.2916358024691356E-2"/>
                  <c:y val="0.14118814814814812"/>
                </c:manualLayout>
              </c:layout>
              <c:tx>
                <c:rich>
                  <a:bodyPr/>
                  <a:lstStyle/>
                  <a:p>
                    <a:fld id="{DFC8305D-CBC7-42CF-A058-E8AE0F168ECC}" type="VALUE">
                      <a:rPr lang="en-US"/>
                      <a:pPr/>
                      <a:t>[VALORE]</a:t>
                    </a:fld>
                    <a:r>
                      <a:rPr lang="en-US" baseline="0"/>
                      <a:t>; </a:t>
                    </a:r>
                  </a:p>
                  <a:p>
                    <a:fld id="{4063A800-52BE-4694-AE95-62032679F919}" type="PERCENTAGE">
                      <a:rPr lang="en-US" baseline="0"/>
                      <a:pPr/>
                      <a:t>[PERCENTUALE]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625-401A-AA2C-3F3DD713DD18}"/>
                </c:ext>
              </c:extLst>
            </c:dLbl>
            <c:dLbl>
              <c:idx val="8"/>
              <c:layout>
                <c:manualLayout>
                  <c:x val="-8.5215223097112866E-2"/>
                  <c:y val="1.66418780985710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25-401A-AA2C-3F3DD713DD18}"/>
                </c:ext>
              </c:extLst>
            </c:dLbl>
            <c:dLbl>
              <c:idx val="9"/>
              <c:layout>
                <c:manualLayout>
                  <c:x val="7.9759259259258898E-3"/>
                  <c:y val="-1.622777777777777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25-401A-AA2C-3F3DD713DD1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4.2'!$B$21:$B$30</c:f>
              <c:strCache>
                <c:ptCount val="10"/>
                <c:pt idx="0">
                  <c:v>quadricicli</c:v>
                </c:pt>
                <c:pt idx="1">
                  <c:v>autovetture</c:v>
                </c:pt>
                <c:pt idx="2">
                  <c:v>autobus e filobus</c:v>
                </c:pt>
                <c:pt idx="3">
                  <c:v>tram</c:v>
                </c:pt>
                <c:pt idx="4">
                  <c:v>autocarri e motrici</c:v>
                </c:pt>
                <c:pt idx="5">
                  <c:v>velocipede</c:v>
                </c:pt>
                <c:pt idx="6">
                  <c:v>ciclomotori</c:v>
                </c:pt>
                <c:pt idx="7">
                  <c:v>motocicli</c:v>
                </c:pt>
                <c:pt idx="8">
                  <c:v>motocarri</c:v>
                </c:pt>
                <c:pt idx="9">
                  <c:v>altri veicoli</c:v>
                </c:pt>
              </c:strCache>
            </c:strRef>
          </c:cat>
          <c:val>
            <c:numRef>
              <c:f>'Graf 4.2'!$Y$21:$Y$30</c:f>
              <c:numCache>
                <c:formatCode>_-* #,##0_-;\-* #,##0_-;_-* "-"??_-;_-@_-</c:formatCode>
                <c:ptCount val="10"/>
                <c:pt idx="0">
                  <c:v>7</c:v>
                </c:pt>
                <c:pt idx="1">
                  <c:v>3779</c:v>
                </c:pt>
                <c:pt idx="2">
                  <c:v>32</c:v>
                </c:pt>
                <c:pt idx="3">
                  <c:v>0</c:v>
                </c:pt>
                <c:pt idx="4">
                  <c:v>306</c:v>
                </c:pt>
                <c:pt idx="5">
                  <c:v>237</c:v>
                </c:pt>
                <c:pt idx="6">
                  <c:v>160</c:v>
                </c:pt>
                <c:pt idx="7">
                  <c:v>562</c:v>
                </c:pt>
                <c:pt idx="8">
                  <c:v>2</c:v>
                </c:pt>
                <c:pt idx="9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25-401A-AA2C-3F3DD713D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854308836395448"/>
          <c:y val="8.1414041994750649E-2"/>
          <c:w val="0.19479024496937886"/>
          <c:h val="0.83717191601049867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04839685113809E-2"/>
          <c:y val="5.8882612853775128E-2"/>
          <c:w val="0.91512509309950152"/>
          <c:h val="0.63961410256410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35-4C98-9E2D-044B1D48D69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E35-4C98-9E2D-044B1D48D69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E35-4C98-9E2D-044B1D48D6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E35-4C98-9E2D-044B1D48D69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35-4C98-9E2D-044B1D48D6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DE35-4C98-9E2D-044B1D48D69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E35-4C98-9E2D-044B1D48D69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DE35-4C98-9E2D-044B1D48D69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E35-4C98-9E2D-044B1D48D69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DE35-4C98-9E2D-044B1D48D694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DE35-4C98-9E2D-044B1D48D694}"/>
              </c:ext>
            </c:extLst>
          </c:dPt>
          <c:dLbls>
            <c:dLbl>
              <c:idx val="0"/>
              <c:layout>
                <c:manualLayout>
                  <c:x val="1.6212242508978576E-2"/>
                  <c:y val="2.876040394402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35-4C98-9E2D-044B1D48D694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35-4C98-9E2D-044B1D48D694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5-4C98-9E2D-044B1D48D69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35-4C98-9E2D-044B1D48D694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35-4C98-9E2D-044B1D48D694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35-4C98-9E2D-044B1D48D694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35-4C98-9E2D-044B1D48D694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35-4C98-9E2D-044B1D48D6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4.3'!$V$5:$V$29</c:f>
              <c:strCache>
                <c:ptCount val="25"/>
                <c:pt idx="0">
                  <c:v>Liguria</c:v>
                </c:pt>
                <c:pt idx="1">
                  <c:v>Lazio</c:v>
                </c:pt>
                <c:pt idx="2">
                  <c:v>Toscana</c:v>
                </c:pt>
                <c:pt idx="3">
                  <c:v>Emilia-Romagna</c:v>
                </c:pt>
                <c:pt idx="4">
                  <c:v>Lombardia</c:v>
                </c:pt>
                <c:pt idx="5">
                  <c:v>Marche</c:v>
                </c:pt>
                <c:pt idx="6">
                  <c:v>Veneto</c:v>
                </c:pt>
                <c:pt idx="7">
                  <c:v>Italia</c:v>
                </c:pt>
                <c:pt idx="8">
                  <c:v>Puglia</c:v>
                </c:pt>
                <c:pt idx="9">
                  <c:v>Pescara</c:v>
                </c:pt>
                <c:pt idx="10">
                  <c:v>Friuli V. Giulia</c:v>
                </c:pt>
                <c:pt idx="11">
                  <c:v>Teramo</c:v>
                </c:pt>
                <c:pt idx="12">
                  <c:v>Piemonte</c:v>
                </c:pt>
                <c:pt idx="13">
                  <c:v>Umbria</c:v>
                </c:pt>
                <c:pt idx="14">
                  <c:v>Abruzzo</c:v>
                </c:pt>
                <c:pt idx="15">
                  <c:v>Sicilia</c:v>
                </c:pt>
                <c:pt idx="16">
                  <c:v>Sardegna</c:v>
                </c:pt>
                <c:pt idx="17">
                  <c:v>Campania</c:v>
                </c:pt>
                <c:pt idx="18">
                  <c:v>Chieti</c:v>
                </c:pt>
                <c:pt idx="19">
                  <c:v>Trentino A. Adige</c:v>
                </c:pt>
                <c:pt idx="20">
                  <c:v>L'Aquila</c:v>
                </c:pt>
                <c:pt idx="21">
                  <c:v>Basilicata</c:v>
                </c:pt>
                <c:pt idx="22">
                  <c:v>Calabria</c:v>
                </c:pt>
                <c:pt idx="23">
                  <c:v>Molise</c:v>
                </c:pt>
                <c:pt idx="24">
                  <c:v>Valle d'Aosta</c:v>
                </c:pt>
              </c:strCache>
            </c:strRef>
          </c:cat>
          <c:val>
            <c:numRef>
              <c:f>'Graf 4.3'!$W$5:$W$29</c:f>
              <c:numCache>
                <c:formatCode>0.0</c:formatCode>
                <c:ptCount val="25"/>
                <c:pt idx="0">
                  <c:v>984.51580095068584</c:v>
                </c:pt>
                <c:pt idx="1">
                  <c:v>759.49649293959885</c:v>
                </c:pt>
                <c:pt idx="2">
                  <c:v>754.0379459875362</c:v>
                </c:pt>
                <c:pt idx="3">
                  <c:v>749.47941060540757</c:v>
                </c:pt>
                <c:pt idx="4">
                  <c:v>639.14284731372356</c:v>
                </c:pt>
                <c:pt idx="5">
                  <c:v>637.51983496191269</c:v>
                </c:pt>
                <c:pt idx="6">
                  <c:v>567.99554627331042</c:v>
                </c:pt>
                <c:pt idx="7">
                  <c:v>564.2402985329752</c:v>
                </c:pt>
                <c:pt idx="8">
                  <c:v>552.02478207257013</c:v>
                </c:pt>
                <c:pt idx="9">
                  <c:v>538.16241995513496</c:v>
                </c:pt>
                <c:pt idx="10">
                  <c:v>530.29424380832461</c:v>
                </c:pt>
                <c:pt idx="11">
                  <c:v>513.51062987654404</c:v>
                </c:pt>
                <c:pt idx="12">
                  <c:v>482.49482245242757</c:v>
                </c:pt>
                <c:pt idx="13">
                  <c:v>476.00699208691236</c:v>
                </c:pt>
                <c:pt idx="14">
                  <c:v>427.97239429798447</c:v>
                </c:pt>
                <c:pt idx="15">
                  <c:v>405.8687989159788</c:v>
                </c:pt>
                <c:pt idx="16">
                  <c:v>404.73645430110315</c:v>
                </c:pt>
                <c:pt idx="17">
                  <c:v>374.16428725016124</c:v>
                </c:pt>
                <c:pt idx="18">
                  <c:v>349.42864436508569</c:v>
                </c:pt>
                <c:pt idx="19">
                  <c:v>342.67684756657098</c:v>
                </c:pt>
                <c:pt idx="20">
                  <c:v>333.92163783974587</c:v>
                </c:pt>
                <c:pt idx="21">
                  <c:v>298.50267851061187</c:v>
                </c:pt>
                <c:pt idx="22">
                  <c:v>298.04561861377277</c:v>
                </c:pt>
                <c:pt idx="23">
                  <c:v>253.02600864139558</c:v>
                </c:pt>
                <c:pt idx="24">
                  <c:v>143.67778694562369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E35-4C98-9E2D-044B1D48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36128"/>
        <c:axId val="266337664"/>
      </c:barChart>
      <c:catAx>
        <c:axId val="26633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it-IT"/>
          </a:p>
        </c:txPr>
        <c:crossAx val="266337664"/>
        <c:crosses val="autoZero"/>
        <c:auto val="1"/>
        <c:lblAlgn val="ctr"/>
        <c:lblOffset val="100"/>
        <c:noMultiLvlLbl val="0"/>
      </c:catAx>
      <c:valAx>
        <c:axId val="266337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66336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90277777777785E-2"/>
          <c:y val="2.6499145299145301E-2"/>
          <c:w val="0.92435910493827156"/>
          <c:h val="0.66747179487179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E4-4AC7-BEAA-CFD5B2E87A4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F1E4-4AC7-BEAA-CFD5B2E87A4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F1E4-4AC7-BEAA-CFD5B2E87A4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F1E4-4AC7-BEAA-CFD5B2E87A4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E4-4AC7-BEAA-CFD5B2E87A4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1E4-4AC7-BEAA-CFD5B2E87A4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F1E4-4AC7-BEAA-CFD5B2E87A4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1E4-4AC7-BEAA-CFD5B2E87A44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1E4-4AC7-BEAA-CFD5B2E87A4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F1E4-4AC7-BEAA-CFD5B2E87A44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E4-4AC7-BEAA-CFD5B2E87A44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E4-4AC7-BEAA-CFD5B2E87A44}"/>
                </c:ext>
              </c:extLst>
            </c:dLbl>
            <c:dLbl>
              <c:idx val="9"/>
              <c:layout>
                <c:manualLayout>
                  <c:x val="-7.8395061728395062E-3"/>
                  <c:y val="1.459760326804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E4-4AC7-BEAA-CFD5B2E87A44}"/>
                </c:ext>
              </c:extLst>
            </c:dLbl>
            <c:dLbl>
              <c:idx val="10"/>
              <c:layout>
                <c:manualLayout>
                  <c:x val="1.9598765432098045E-3"/>
                  <c:y val="2.170940170940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E4-4AC7-BEAA-CFD5B2E87A44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E4-4AC7-BEAA-CFD5B2E87A44}"/>
                </c:ext>
              </c:extLst>
            </c:dLbl>
            <c:dLbl>
              <c:idx val="17"/>
              <c:layout>
                <c:manualLayout>
                  <c:x val="-9.7993827160493836E-3"/>
                  <c:y val="-6.2695150999049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E4-4AC7-BEAA-CFD5B2E87A44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E4-4AC7-BEAA-CFD5B2E87A44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E4-4AC7-BEAA-CFD5B2E87A4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 4.4'!$X$6:$X$30</c:f>
              <c:strCache>
                <c:ptCount val="25"/>
                <c:pt idx="0">
                  <c:v>Liguria</c:v>
                </c:pt>
                <c:pt idx="1">
                  <c:v>Lazio</c:v>
                </c:pt>
                <c:pt idx="2">
                  <c:v>Emilia-Romagna</c:v>
                </c:pt>
                <c:pt idx="3">
                  <c:v>Toscana</c:v>
                </c:pt>
                <c:pt idx="4">
                  <c:v>Marche</c:v>
                </c:pt>
                <c:pt idx="5">
                  <c:v>Lombardia</c:v>
                </c:pt>
                <c:pt idx="6">
                  <c:v>Puglia</c:v>
                </c:pt>
                <c:pt idx="7">
                  <c:v>Pescara</c:v>
                </c:pt>
                <c:pt idx="8">
                  <c:v>Teramo</c:v>
                </c:pt>
                <c:pt idx="9">
                  <c:v>Italia</c:v>
                </c:pt>
                <c:pt idx="10">
                  <c:v>Veneto</c:v>
                </c:pt>
                <c:pt idx="11">
                  <c:v>Umbria</c:v>
                </c:pt>
                <c:pt idx="12">
                  <c:v>Friuli V. Giulia</c:v>
                </c:pt>
                <c:pt idx="13">
                  <c:v>Piemonte</c:v>
                </c:pt>
                <c:pt idx="14">
                  <c:v>Abruzzo</c:v>
                </c:pt>
                <c:pt idx="15">
                  <c:v>Sardegna</c:v>
                </c:pt>
                <c:pt idx="16">
                  <c:v>Sicilia</c:v>
                </c:pt>
                <c:pt idx="17">
                  <c:v>L'Aquila</c:v>
                </c:pt>
                <c:pt idx="18">
                  <c:v>Chieti</c:v>
                </c:pt>
                <c:pt idx="19">
                  <c:v>Campania</c:v>
                </c:pt>
                <c:pt idx="20">
                  <c:v>Calabria</c:v>
                </c:pt>
                <c:pt idx="21">
                  <c:v>Basilicata</c:v>
                </c:pt>
                <c:pt idx="22">
                  <c:v>Molise</c:v>
                </c:pt>
                <c:pt idx="23">
                  <c:v>Trentino A. Adige</c:v>
                </c:pt>
                <c:pt idx="24">
                  <c:v>Valle d'Aosta</c:v>
                </c:pt>
              </c:strCache>
            </c:strRef>
          </c:cat>
          <c:val>
            <c:numRef>
              <c:f>'Graf 4.4'!$Y$6:$Y$30</c:f>
              <c:numCache>
                <c:formatCode>#,##0.00</c:formatCode>
                <c:ptCount val="25"/>
                <c:pt idx="0">
                  <c:v>782.54908425864198</c:v>
                </c:pt>
                <c:pt idx="1">
                  <c:v>668.53494202038166</c:v>
                </c:pt>
                <c:pt idx="2">
                  <c:v>645.03820016039845</c:v>
                </c:pt>
                <c:pt idx="3">
                  <c:v>643.20689568799378</c:v>
                </c:pt>
                <c:pt idx="4">
                  <c:v>596.3610567889873</c:v>
                </c:pt>
                <c:pt idx="5">
                  <c:v>531.71246329230939</c:v>
                </c:pt>
                <c:pt idx="6">
                  <c:v>528.32953468572532</c:v>
                </c:pt>
                <c:pt idx="7">
                  <c:v>496.93287719712163</c:v>
                </c:pt>
                <c:pt idx="8">
                  <c:v>496.89440993788821</c:v>
                </c:pt>
                <c:pt idx="9">
                  <c:v>494.46372659867899</c:v>
                </c:pt>
                <c:pt idx="10">
                  <c:v>485.67631987281226</c:v>
                </c:pt>
                <c:pt idx="11">
                  <c:v>467.88909914328633</c:v>
                </c:pt>
                <c:pt idx="12">
                  <c:v>460.7982985908975</c:v>
                </c:pt>
                <c:pt idx="13">
                  <c:v>456.03284181173331</c:v>
                </c:pt>
                <c:pt idx="14">
                  <c:v>418.45637323783797</c:v>
                </c:pt>
                <c:pt idx="15">
                  <c:v>398.89522692119198</c:v>
                </c:pt>
                <c:pt idx="16">
                  <c:v>371.28302499245217</c:v>
                </c:pt>
                <c:pt idx="17">
                  <c:v>352.5680856841708</c:v>
                </c:pt>
                <c:pt idx="18">
                  <c:v>347.89827182854123</c:v>
                </c:pt>
                <c:pt idx="19">
                  <c:v>329.68176617090307</c:v>
                </c:pt>
                <c:pt idx="20">
                  <c:v>296.01209457141766</c:v>
                </c:pt>
                <c:pt idx="21">
                  <c:v>289.06484392324649</c:v>
                </c:pt>
                <c:pt idx="22">
                  <c:v>264.13321986765436</c:v>
                </c:pt>
                <c:pt idx="23">
                  <c:v>262.69647392856979</c:v>
                </c:pt>
                <c:pt idx="24">
                  <c:v>144.12174293542998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1E4-4AC7-BEAA-CFD5B2E87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44000"/>
        <c:axId val="220545792"/>
      </c:barChart>
      <c:catAx>
        <c:axId val="22054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it-IT"/>
          </a:p>
        </c:txPr>
        <c:crossAx val="220545792"/>
        <c:crosses val="autoZero"/>
        <c:auto val="1"/>
        <c:lblAlgn val="ctr"/>
        <c:lblOffset val="100"/>
        <c:noMultiLvlLbl val="0"/>
      </c:catAx>
      <c:valAx>
        <c:axId val="220545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20544000"/>
        <c:crosses val="autoZero"/>
        <c:crossBetween val="between"/>
        <c:majorUnit val="2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25339826675081E-2"/>
          <c:y val="5.174074074074074E-2"/>
          <c:w val="0.92731604938271606"/>
          <c:h val="0.78358703703703703"/>
        </c:manualLayout>
      </c:layout>
      <c:lineChart>
        <c:grouping val="standard"/>
        <c:varyColors val="0"/>
        <c:ser>
          <c:idx val="0"/>
          <c:order val="0"/>
          <c:tx>
            <c:strRef>
              <c:f>'Graf 2.1'!$A$60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2.3636605884735054E-2"/>
                  <c:y val="-4.6721175086783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AB-431A-8550-29B5D247DC46}"/>
                </c:ext>
              </c:extLst>
            </c:dLbl>
            <c:dLbl>
              <c:idx val="8"/>
              <c:layout>
                <c:manualLayout>
                  <c:x val="-2.3636605884735123E-2"/>
                  <c:y val="-4.523777777777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AB-431A-8550-29B5D247DC46}"/>
                </c:ext>
              </c:extLst>
            </c:dLbl>
            <c:dLbl>
              <c:idx val="9"/>
              <c:layout>
                <c:manualLayout>
                  <c:x val="-2.3636605884735054E-2"/>
                  <c:y val="-4.672117508678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AB-431A-8550-29B5D247DC46}"/>
                </c:ext>
              </c:extLst>
            </c:dLbl>
            <c:dLbl>
              <c:idx val="10"/>
              <c:layout>
                <c:manualLayout>
                  <c:x val="-2.3636605884735054E-2"/>
                  <c:y val="-4.1863231679911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AB-431A-8550-29B5D247DC46}"/>
                </c:ext>
              </c:extLst>
            </c:dLbl>
            <c:dLbl>
              <c:idx val="12"/>
              <c:layout>
                <c:manualLayout>
                  <c:x val="-2.3636605884735123E-2"/>
                  <c:y val="-5.6437061900526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AB-431A-8550-29B5D247DC46}"/>
                </c:ext>
              </c:extLst>
            </c:dLbl>
            <c:dLbl>
              <c:idx val="13"/>
              <c:layout>
                <c:manualLayout>
                  <c:x val="-2.3636605884735054E-2"/>
                  <c:y val="6.7325185185185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AB-431A-8550-29B5D247DC46}"/>
                </c:ext>
              </c:extLst>
            </c:dLbl>
            <c:dLbl>
              <c:idx val="16"/>
              <c:layout>
                <c:manualLayout>
                  <c:x val="-2.1675881812493334E-2"/>
                  <c:y val="-4.1863231679911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AB-431A-8550-29B5D247DC46}"/>
                </c:ext>
              </c:extLst>
            </c:dLbl>
            <c:dLbl>
              <c:idx val="21"/>
              <c:layout>
                <c:manualLayout>
                  <c:x val="-2.3636605884735054E-2"/>
                  <c:y val="-4.523777777777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AB-431A-8550-29B5D247D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2.1'!$C$59:$X$59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'Graf 2.1'!$C$60:$X$60</c:f>
              <c:numCache>
                <c:formatCode>0</c:formatCode>
                <c:ptCount val="22"/>
                <c:pt idx="0">
                  <c:v>124.54152318108959</c:v>
                </c:pt>
                <c:pt idx="1">
                  <c:v>122.26347028149885</c:v>
                </c:pt>
                <c:pt idx="2">
                  <c:v>114.3396045490821</c:v>
                </c:pt>
                <c:pt idx="3">
                  <c:v>105.86534291525936</c:v>
                </c:pt>
                <c:pt idx="4">
                  <c:v>100.02289626903594</c:v>
                </c:pt>
                <c:pt idx="5">
                  <c:v>97.072149684330157</c:v>
                </c:pt>
                <c:pt idx="6">
                  <c:v>87.326884577907094</c:v>
                </c:pt>
                <c:pt idx="7">
                  <c:v>79.799118343874269</c:v>
                </c:pt>
                <c:pt idx="8">
                  <c:v>71.143778032487177</c:v>
                </c:pt>
                <c:pt idx="9">
                  <c:v>68.773667956735736</c:v>
                </c:pt>
                <c:pt idx="10">
                  <c:v>64.304566685426607</c:v>
                </c:pt>
                <c:pt idx="11">
                  <c:v>62.351258481154247</c:v>
                </c:pt>
                <c:pt idx="12">
                  <c:v>56.390466625391028</c:v>
                </c:pt>
                <c:pt idx="13">
                  <c:v>56.050404051132894</c:v>
                </c:pt>
                <c:pt idx="14">
                  <c:v>56.915532294421759</c:v>
                </c:pt>
                <c:pt idx="15">
                  <c:v>54.61179109324771</c:v>
                </c:pt>
                <c:pt idx="16">
                  <c:v>56.297887421774497</c:v>
                </c:pt>
                <c:pt idx="17">
                  <c:v>55.680606820413395</c:v>
                </c:pt>
                <c:pt idx="18">
                  <c:v>53.123201854748125</c:v>
                </c:pt>
                <c:pt idx="19">
                  <c:v>40.293511396220559</c:v>
                </c:pt>
                <c:pt idx="20">
                  <c:v>48.61907207313228</c:v>
                </c:pt>
                <c:pt idx="21">
                  <c:v>53.529972980665647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AB-431A-8550-29B5D247DC46}"/>
            </c:ext>
          </c:extLst>
        </c:ser>
        <c:ser>
          <c:idx val="1"/>
          <c:order val="1"/>
          <c:tx>
            <c:strRef>
              <c:f>'Graf 2.1'!$A$73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611935344274596E-2"/>
                  <c:y val="-4.6721175086783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AB-431A-8550-29B5D247DC46}"/>
                </c:ext>
              </c:extLst>
            </c:dLbl>
            <c:dLbl>
              <c:idx val="1"/>
              <c:layout>
                <c:manualLayout>
                  <c:x val="-2.7611935344274603E-2"/>
                  <c:y val="-3.700528827303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AB-431A-8550-29B5D247DC46}"/>
                </c:ext>
              </c:extLst>
            </c:dLbl>
            <c:dLbl>
              <c:idx val="2"/>
              <c:layout>
                <c:manualLayout>
                  <c:x val="-2.5651211272032882E-2"/>
                  <c:y val="-3.700528827303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AB-431A-8550-29B5D247DC46}"/>
                </c:ext>
              </c:extLst>
            </c:dLbl>
            <c:dLbl>
              <c:idx val="3"/>
              <c:layout>
                <c:manualLayout>
                  <c:x val="-2.172976312754946E-2"/>
                  <c:y val="-4.6721175086783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AB-431A-8550-29B5D247DC46}"/>
                </c:ext>
              </c:extLst>
            </c:dLbl>
            <c:dLbl>
              <c:idx val="4"/>
              <c:layout>
                <c:manualLayout>
                  <c:x val="-2.9572659416516343E-2"/>
                  <c:y val="-6.12950053073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AB-431A-8550-29B5D247DC46}"/>
                </c:ext>
              </c:extLst>
            </c:dLbl>
            <c:dLbl>
              <c:idx val="5"/>
              <c:layout>
                <c:manualLayout>
                  <c:x val="-2.3690487199791145E-2"/>
                  <c:y val="-5.643706190052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AB-431A-8550-29B5D247DC46}"/>
                </c:ext>
              </c:extLst>
            </c:dLbl>
            <c:dLbl>
              <c:idx val="6"/>
              <c:layout>
                <c:manualLayout>
                  <c:x val="-1.9715157740251611E-2"/>
                  <c:y val="-4.672117508678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AB-431A-8550-29B5D247DC46}"/>
                </c:ext>
              </c:extLst>
            </c:dLbl>
            <c:dLbl>
              <c:idx val="8"/>
              <c:layout>
                <c:manualLayout>
                  <c:x val="-2.7558054029218494E-2"/>
                  <c:y val="5.3539999999999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AB-431A-8550-29B5D247DC46}"/>
                </c:ext>
              </c:extLst>
            </c:dLbl>
            <c:dLbl>
              <c:idx val="11"/>
              <c:layout>
                <c:manualLayout>
                  <c:x val="-2.3636605884735123E-2"/>
                  <c:y val="-6.12950053073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AB-431A-8550-29B5D247DC46}"/>
                </c:ext>
              </c:extLst>
            </c:dLbl>
            <c:dLbl>
              <c:idx val="13"/>
              <c:layout>
                <c:manualLayout>
                  <c:x val="-2.3636605884735054E-2"/>
                  <c:y val="-4.672117508678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AB-431A-8550-29B5D247DC46}"/>
                </c:ext>
              </c:extLst>
            </c:dLbl>
            <c:dLbl>
              <c:idx val="14"/>
              <c:layout>
                <c:manualLayout>
                  <c:x val="-2.3636605884735054E-2"/>
                  <c:y val="-6.1295005307398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AB-431A-8550-29B5D247DC46}"/>
                </c:ext>
              </c:extLst>
            </c:dLbl>
            <c:dLbl>
              <c:idx val="15"/>
              <c:layout>
                <c:manualLayout>
                  <c:x val="-2.1675881812493334E-2"/>
                  <c:y val="-5.1579118493655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AB-431A-8550-29B5D247DC46}"/>
                </c:ext>
              </c:extLst>
            </c:dLbl>
            <c:dLbl>
              <c:idx val="17"/>
              <c:layout>
                <c:manualLayout>
                  <c:x val="-2.3636605884735054E-2"/>
                  <c:y val="-4.1863231679911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AB-431A-8550-29B5D247DC46}"/>
                </c:ext>
              </c:extLst>
            </c:dLbl>
            <c:dLbl>
              <c:idx val="18"/>
              <c:layout>
                <c:manualLayout>
                  <c:x val="-2.3636605884735196E-2"/>
                  <c:y val="-3.7005288273039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AB-431A-8550-29B5D247DC46}"/>
                </c:ext>
              </c:extLst>
            </c:dLbl>
            <c:dLbl>
              <c:idx val="19"/>
              <c:layout>
                <c:manualLayout>
                  <c:x val="-1.9715157740251611E-2"/>
                  <c:y val="-3.7005288273039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AB-431A-8550-29B5D247DC46}"/>
                </c:ext>
              </c:extLst>
            </c:dLbl>
            <c:dLbl>
              <c:idx val="20"/>
              <c:layout>
                <c:manualLayout>
                  <c:x val="-2.3636605884735054E-2"/>
                  <c:y val="-4.523777777777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AB-431A-8550-29B5D247D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2.1'!$C$59:$X$59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'Graf 2.1'!$C$73:$X$73</c:f>
              <c:numCache>
                <c:formatCode>0</c:formatCode>
                <c:ptCount val="22"/>
                <c:pt idx="0">
                  <c:v>133.14909092061896</c:v>
                </c:pt>
                <c:pt idx="1">
                  <c:v>146.25546481567861</c:v>
                </c:pt>
                <c:pt idx="2">
                  <c:v>120.96025159732332</c:v>
                </c:pt>
                <c:pt idx="3">
                  <c:v>109.90659887793937</c:v>
                </c:pt>
                <c:pt idx="4">
                  <c:v>103.86968849945507</c:v>
                </c:pt>
                <c:pt idx="5">
                  <c:v>127.41962138610924</c:v>
                </c:pt>
                <c:pt idx="6">
                  <c:v>91.251510634251673</c:v>
                </c:pt>
                <c:pt idx="7">
                  <c:v>72.915250452492302</c:v>
                </c:pt>
                <c:pt idx="8">
                  <c:v>70.244291518341697</c:v>
                </c:pt>
                <c:pt idx="9">
                  <c:v>59.505090886494038</c:v>
                </c:pt>
                <c:pt idx="10">
                  <c:v>62.386220312051364</c:v>
                </c:pt>
                <c:pt idx="11">
                  <c:v>69.063702632715859</c:v>
                </c:pt>
                <c:pt idx="12">
                  <c:v>52.582139875252629</c:v>
                </c:pt>
                <c:pt idx="13">
                  <c:v>57.987298522378204</c:v>
                </c:pt>
                <c:pt idx="14">
                  <c:v>63.512946433634639</c:v>
                </c:pt>
                <c:pt idx="15">
                  <c:v>57.72391562586396</c:v>
                </c:pt>
                <c:pt idx="16">
                  <c:v>52.671976867078449</c:v>
                </c:pt>
                <c:pt idx="17">
                  <c:v>58.311185312946925</c:v>
                </c:pt>
                <c:pt idx="18">
                  <c:v>60.125199164722233</c:v>
                </c:pt>
                <c:pt idx="19">
                  <c:v>45.826079155619539</c:v>
                </c:pt>
                <c:pt idx="20">
                  <c:v>62.574258045289689</c:v>
                </c:pt>
                <c:pt idx="21">
                  <c:v>46.300347213366521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AB-431A-8550-29B5D247D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46120"/>
        <c:axId val="631639232"/>
      </c:lineChart>
      <c:catAx>
        <c:axId val="63164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1639232"/>
        <c:crosses val="autoZero"/>
        <c:auto val="1"/>
        <c:lblAlgn val="ctr"/>
        <c:lblOffset val="100"/>
        <c:noMultiLvlLbl val="0"/>
      </c:catAx>
      <c:valAx>
        <c:axId val="63163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164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370200617283951"/>
          <c:y val="0.91219444444444442"/>
          <c:w val="0.21268792266533729"/>
          <c:h val="7.6110967667900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25308641975307E-2"/>
          <c:y val="5.174074074074074E-2"/>
          <c:w val="0.92731604938271606"/>
          <c:h val="0.78358703703703703"/>
        </c:manualLayout>
      </c:layout>
      <c:lineChart>
        <c:grouping val="standard"/>
        <c:varyColors val="0"/>
        <c:ser>
          <c:idx val="0"/>
          <c:order val="0"/>
          <c:tx>
            <c:strRef>
              <c:f>'Graf 2.7'!$B$62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2.7'!$C$61:$X$61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'Graf 2.7'!$C$62:$X$62</c:f>
              <c:numCache>
                <c:formatCode>#,##0</c:formatCode>
                <c:ptCount val="22"/>
                <c:pt idx="0">
                  <c:v>6551.522973812881</c:v>
                </c:pt>
                <c:pt idx="1">
                  <c:v>6629.7454341425191</c:v>
                </c:pt>
                <c:pt idx="2">
                  <c:v>6210.4541416477277</c:v>
                </c:pt>
                <c:pt idx="3">
                  <c:v>5934.4597380457026</c:v>
                </c:pt>
                <c:pt idx="4">
                  <c:v>5756.8695426017248</c:v>
                </c:pt>
                <c:pt idx="5">
                  <c:v>5701.2978652577431</c:v>
                </c:pt>
                <c:pt idx="6">
                  <c:v>5545.7932839039222</c:v>
                </c:pt>
                <c:pt idx="7">
                  <c:v>5248.0797946597258</c:v>
                </c:pt>
                <c:pt idx="8">
                  <c:v>5159.1916333976733</c:v>
                </c:pt>
                <c:pt idx="9">
                  <c:v>5093.9990519631783</c:v>
                </c:pt>
                <c:pt idx="10">
                  <c:v>4864.8070618941947</c:v>
                </c:pt>
                <c:pt idx="11">
                  <c:v>4433.6014503902861</c:v>
                </c:pt>
                <c:pt idx="12">
                  <c:v>4279.3251110694055</c:v>
                </c:pt>
                <c:pt idx="13">
                  <c:v>4163.5287862259302</c:v>
                </c:pt>
                <c:pt idx="14">
                  <c:v>4099.6450507988975</c:v>
                </c:pt>
                <c:pt idx="15">
                  <c:v>4144.9567607858662</c:v>
                </c:pt>
                <c:pt idx="16">
                  <c:v>4112.3456842281994</c:v>
                </c:pt>
                <c:pt idx="17">
                  <c:v>4056.9518081007805</c:v>
                </c:pt>
                <c:pt idx="18">
                  <c:v>4041.3145151296949</c:v>
                </c:pt>
                <c:pt idx="19">
                  <c:v>2679.1904395930401</c:v>
                </c:pt>
                <c:pt idx="20">
                  <c:v>3462.1514390915572</c:v>
                </c:pt>
                <c:pt idx="21">
                  <c:v>3786.8346666205302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75-40E6-ACF2-1BF988B64BAE}"/>
            </c:ext>
          </c:extLst>
        </c:ser>
        <c:ser>
          <c:idx val="1"/>
          <c:order val="1"/>
          <c:tx>
            <c:strRef>
              <c:f>'Graf 2.7'!$B$75</c:f>
              <c:strCache>
                <c:ptCount val="1"/>
                <c:pt idx="0">
                  <c:v>  Abruzzo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2.7'!$C$61:$X$61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'Graf 2.7'!$C$75:$X$75</c:f>
              <c:numCache>
                <c:formatCode>#,##0</c:formatCode>
                <c:ptCount val="22"/>
                <c:pt idx="0">
                  <c:v>6611.48640749883</c:v>
                </c:pt>
                <c:pt idx="1">
                  <c:v>6716.6834004000284</c:v>
                </c:pt>
                <c:pt idx="2">
                  <c:v>6335.4895414546099</c:v>
                </c:pt>
                <c:pt idx="3">
                  <c:v>5880.3927796820899</c:v>
                </c:pt>
                <c:pt idx="4">
                  <c:v>5600.4365627504685</c:v>
                </c:pt>
                <c:pt idx="5">
                  <c:v>5445.8373940293486</c:v>
                </c:pt>
                <c:pt idx="6">
                  <c:v>4893.8415198974299</c:v>
                </c:pt>
                <c:pt idx="7">
                  <c:v>4589.8631092126143</c:v>
                </c:pt>
                <c:pt idx="8">
                  <c:v>4523.5813107886925</c:v>
                </c:pt>
                <c:pt idx="9">
                  <c:v>4803.3413238376261</c:v>
                </c:pt>
                <c:pt idx="10">
                  <c:v>4675.9599585695369</c:v>
                </c:pt>
                <c:pt idx="11">
                  <c:v>4146.8249276426341</c:v>
                </c:pt>
                <c:pt idx="12">
                  <c:v>4104.4116039768624</c:v>
                </c:pt>
                <c:pt idx="13">
                  <c:v>3912.259945763049</c:v>
                </c:pt>
                <c:pt idx="14">
                  <c:v>3649.7261004185048</c:v>
                </c:pt>
                <c:pt idx="15">
                  <c:v>3481.6635424863207</c:v>
                </c:pt>
                <c:pt idx="16">
                  <c:v>3354.9759178378231</c:v>
                </c:pt>
                <c:pt idx="17">
                  <c:v>3593.0431686911902</c:v>
                </c:pt>
                <c:pt idx="18">
                  <c:v>3582.8452015080629</c:v>
                </c:pt>
                <c:pt idx="19">
                  <c:v>2400.0438066248198</c:v>
                </c:pt>
                <c:pt idx="20">
                  <c:v>2989.4851781137149</c:v>
                </c:pt>
                <c:pt idx="21">
                  <c:v>3119.3877995446082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5-40E6-ACF2-1BF988B64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646120"/>
        <c:axId val="631639232"/>
      </c:lineChart>
      <c:catAx>
        <c:axId val="63164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1639232"/>
        <c:crosses val="autoZero"/>
        <c:auto val="1"/>
        <c:lblAlgn val="ctr"/>
        <c:lblOffset val="100"/>
        <c:noMultiLvlLbl val="0"/>
      </c:catAx>
      <c:valAx>
        <c:axId val="63163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164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370200617283951"/>
          <c:y val="0.91689814814814818"/>
          <c:w val="0.22083150179311128"/>
          <c:h val="8.0608569889118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41358024691356E-2"/>
          <c:y val="4.8062855779391213E-2"/>
          <c:w val="0.93189429012345681"/>
          <c:h val="0.67109912630784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2.3, Graf 2.2'!$AG$5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19-4181-A068-9C678A818E7B}"/>
              </c:ext>
            </c:extLst>
          </c:dPt>
          <c:dLbls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19-4181-A068-9C678A818E7B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19-4181-A068-9C678A818E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2.3, Graf 2.2'!$AF$6:$AF$26</c:f>
              <c:strCache>
                <c:ptCount val="21"/>
                <c:pt idx="0">
                  <c:v>Basilicata</c:v>
                </c:pt>
                <c:pt idx="1">
                  <c:v>Valle d'Aosta</c:v>
                </c:pt>
                <c:pt idx="2">
                  <c:v>Emilia-Romagna</c:v>
                </c:pt>
                <c:pt idx="3">
                  <c:v>Veneto</c:v>
                </c:pt>
                <c:pt idx="4">
                  <c:v>Sardegna</c:v>
                </c:pt>
                <c:pt idx="5">
                  <c:v>Friuli-Venezia G.</c:v>
                </c:pt>
                <c:pt idx="6">
                  <c:v>Toscana</c:v>
                </c:pt>
                <c:pt idx="7">
                  <c:v>Trentino-A. Adige</c:v>
                </c:pt>
                <c:pt idx="8">
                  <c:v>Marche</c:v>
                </c:pt>
                <c:pt idx="9">
                  <c:v>Lazio</c:v>
                </c:pt>
                <c:pt idx="10">
                  <c:v>Puglia</c:v>
                </c:pt>
                <c:pt idx="11">
                  <c:v>Umbria</c:v>
                </c:pt>
                <c:pt idx="12">
                  <c:v>Piemonte</c:v>
                </c:pt>
                <c:pt idx="13">
                  <c:v>Italia</c:v>
                </c:pt>
                <c:pt idx="14">
                  <c:v>Molise</c:v>
                </c:pt>
                <c:pt idx="15">
                  <c:v>Sicilia</c:v>
                </c:pt>
                <c:pt idx="16">
                  <c:v>Abruzzo</c:v>
                </c:pt>
                <c:pt idx="17">
                  <c:v>Campania</c:v>
                </c:pt>
                <c:pt idx="18">
                  <c:v>Lombardia</c:v>
                </c:pt>
                <c:pt idx="19">
                  <c:v>Calabria</c:v>
                </c:pt>
                <c:pt idx="20">
                  <c:v>Liguria</c:v>
                </c:pt>
              </c:strCache>
            </c:strRef>
          </c:cat>
          <c:val>
            <c:numRef>
              <c:f>'Tab 2.3, Graf 2.2'!$AG$6:$AG$26</c:f>
              <c:numCache>
                <c:formatCode>0.0</c:formatCode>
                <c:ptCount val="21"/>
                <c:pt idx="0">
                  <c:v>63.784855406628452</c:v>
                </c:pt>
                <c:pt idx="1">
                  <c:v>70.738589472525916</c:v>
                </c:pt>
                <c:pt idx="2">
                  <c:v>91.293884256928834</c:v>
                </c:pt>
                <c:pt idx="3">
                  <c:v>75.561071673055224</c:v>
                </c:pt>
                <c:pt idx="4">
                  <c:v>60.406317051011925</c:v>
                </c:pt>
                <c:pt idx="5">
                  <c:v>68.599344304600677</c:v>
                </c:pt>
                <c:pt idx="6">
                  <c:v>71.047500213812768</c:v>
                </c:pt>
                <c:pt idx="7">
                  <c:v>56.107114285354982</c:v>
                </c:pt>
                <c:pt idx="8">
                  <c:v>83.235848453974768</c:v>
                </c:pt>
                <c:pt idx="9">
                  <c:v>76.105190624700057</c:v>
                </c:pt>
                <c:pt idx="10">
                  <c:v>66.062475356076135</c:v>
                </c:pt>
                <c:pt idx="11">
                  <c:v>68.544832534299104</c:v>
                </c:pt>
                <c:pt idx="12">
                  <c:v>72.499623908200974</c:v>
                </c:pt>
                <c:pt idx="13">
                  <c:v>64.304566685426607</c:v>
                </c:pt>
                <c:pt idx="14">
                  <c:v>60.439106010191942</c:v>
                </c:pt>
                <c:pt idx="15">
                  <c:v>53.549756022569149</c:v>
                </c:pt>
                <c:pt idx="16">
                  <c:v>62.386220312051364</c:v>
                </c:pt>
                <c:pt idx="17">
                  <c:v>41.715234300565989</c:v>
                </c:pt>
                <c:pt idx="18">
                  <c:v>54.404727402658999</c:v>
                </c:pt>
                <c:pt idx="19">
                  <c:v>52.784040948234839</c:v>
                </c:pt>
                <c:pt idx="20">
                  <c:v>50.271955569645669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19-4181-A068-9C678A818E7B}"/>
            </c:ext>
          </c:extLst>
        </c:ser>
        <c:ser>
          <c:idx val="1"/>
          <c:order val="1"/>
          <c:tx>
            <c:strRef>
              <c:f>'Tab 2.3, Graf 2.2'!$AH$5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719-4181-A068-9C678A818E7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719-4181-A068-9C678A818E7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6719-4181-A068-9C678A818E7B}"/>
              </c:ext>
            </c:extLst>
          </c:dPt>
          <c:dPt>
            <c:idx val="16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6719-4181-A068-9C678A818E7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719-4181-A068-9C678A818E7B}"/>
              </c:ext>
            </c:extLst>
          </c:dPt>
          <c:dLbls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19-4181-A068-9C678A818E7B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19-4181-A068-9C678A818E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2.3, Graf 2.2'!$AF$6:$AF$26</c:f>
              <c:strCache>
                <c:ptCount val="21"/>
                <c:pt idx="0">
                  <c:v>Basilicata</c:v>
                </c:pt>
                <c:pt idx="1">
                  <c:v>Valle d'Aosta</c:v>
                </c:pt>
                <c:pt idx="2">
                  <c:v>Emilia-Romagna</c:v>
                </c:pt>
                <c:pt idx="3">
                  <c:v>Veneto</c:v>
                </c:pt>
                <c:pt idx="4">
                  <c:v>Sardegna</c:v>
                </c:pt>
                <c:pt idx="5">
                  <c:v>Friuli-Venezia G.</c:v>
                </c:pt>
                <c:pt idx="6">
                  <c:v>Toscana</c:v>
                </c:pt>
                <c:pt idx="7">
                  <c:v>Trentino-A. Adige</c:v>
                </c:pt>
                <c:pt idx="8">
                  <c:v>Marche</c:v>
                </c:pt>
                <c:pt idx="9">
                  <c:v>Lazio</c:v>
                </c:pt>
                <c:pt idx="10">
                  <c:v>Puglia</c:v>
                </c:pt>
                <c:pt idx="11">
                  <c:v>Umbria</c:v>
                </c:pt>
                <c:pt idx="12">
                  <c:v>Piemonte</c:v>
                </c:pt>
                <c:pt idx="13">
                  <c:v>Italia</c:v>
                </c:pt>
                <c:pt idx="14">
                  <c:v>Molise</c:v>
                </c:pt>
                <c:pt idx="15">
                  <c:v>Sicilia</c:v>
                </c:pt>
                <c:pt idx="16">
                  <c:v>Abruzzo</c:v>
                </c:pt>
                <c:pt idx="17">
                  <c:v>Campania</c:v>
                </c:pt>
                <c:pt idx="18">
                  <c:v>Lombardia</c:v>
                </c:pt>
                <c:pt idx="19">
                  <c:v>Calabria</c:v>
                </c:pt>
                <c:pt idx="20">
                  <c:v>Liguria</c:v>
                </c:pt>
              </c:strCache>
            </c:strRef>
          </c:cat>
          <c:val>
            <c:numRef>
              <c:f>'Tab 2.3, Graf 2.2'!$AH$6:$AH$26</c:f>
              <c:numCache>
                <c:formatCode>0.0</c:formatCode>
                <c:ptCount val="21"/>
                <c:pt idx="0">
                  <c:v>85.284288687317201</c:v>
                </c:pt>
                <c:pt idx="1">
                  <c:v>81.13919428780072</c:v>
                </c:pt>
                <c:pt idx="2">
                  <c:v>70.179840919676352</c:v>
                </c:pt>
                <c:pt idx="3">
                  <c:v>66.204008580534492</c:v>
                </c:pt>
                <c:pt idx="4">
                  <c:v>63.179994433842495</c:v>
                </c:pt>
                <c:pt idx="5">
                  <c:v>61.953329886830524</c:v>
                </c:pt>
                <c:pt idx="6">
                  <c:v>61.432004600028506</c:v>
                </c:pt>
                <c:pt idx="7">
                  <c:v>61.374881028047852</c:v>
                </c:pt>
                <c:pt idx="8">
                  <c:v>61.249599521849277</c:v>
                </c:pt>
                <c:pt idx="9">
                  <c:v>59.28948115407762</c:v>
                </c:pt>
                <c:pt idx="10">
                  <c:v>57.722092134675343</c:v>
                </c:pt>
                <c:pt idx="11">
                  <c:v>57.135561114936344</c:v>
                </c:pt>
                <c:pt idx="12">
                  <c:v>56.654553327626353</c:v>
                </c:pt>
                <c:pt idx="13">
                  <c:v>53.529972980665647</c:v>
                </c:pt>
                <c:pt idx="14">
                  <c:v>48.045080012217177</c:v>
                </c:pt>
                <c:pt idx="15">
                  <c:v>46.852268681176014</c:v>
                </c:pt>
                <c:pt idx="16">
                  <c:v>46.300347213366521</c:v>
                </c:pt>
                <c:pt idx="17">
                  <c:v>40.591221827822714</c:v>
                </c:pt>
                <c:pt idx="18">
                  <c:v>40.362432555454546</c:v>
                </c:pt>
                <c:pt idx="19">
                  <c:v>39.977698926868904</c:v>
                </c:pt>
                <c:pt idx="20">
                  <c:v>37.787595923315045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19-4181-A068-9C678A818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52736"/>
        <c:axId val="270546432"/>
      </c:barChart>
      <c:catAx>
        <c:axId val="27005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0546432"/>
        <c:crosses val="autoZero"/>
        <c:auto val="1"/>
        <c:lblAlgn val="ctr"/>
        <c:lblOffset val="100"/>
        <c:noMultiLvlLbl val="0"/>
      </c:catAx>
      <c:valAx>
        <c:axId val="270546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005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881898148148148"/>
          <c:y val="0.91340172257106633"/>
          <c:w val="0.30183796296296295"/>
          <c:h val="8.6598277428933668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73302469135805E-2"/>
          <c:y val="3.8655555555555547E-2"/>
          <c:w val="0.93189429012345681"/>
          <c:h val="0.67964679911699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2.9, Graf 2.8'!$AF$6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082-4709-BFCE-09C9C145FDDA}"/>
              </c:ext>
            </c:extLst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82-4709-BFCE-09C9C145FDDA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82-4709-BFCE-09C9C145F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'Tab. 2.9, Graf 2.8'!$AE$7:$AE$27</c:f>
              <c:strCache>
                <c:ptCount val="21"/>
                <c:pt idx="0">
                  <c:v>Liguria</c:v>
                </c:pt>
                <c:pt idx="1">
                  <c:v>Toscana</c:v>
                </c:pt>
                <c:pt idx="2">
                  <c:v>Emilia-Romagna</c:v>
                </c:pt>
                <c:pt idx="3">
                  <c:v>Lazio</c:v>
                </c:pt>
                <c:pt idx="4">
                  <c:v>Marche</c:v>
                </c:pt>
                <c:pt idx="5">
                  <c:v>Lombardia</c:v>
                </c:pt>
                <c:pt idx="6">
                  <c:v>Trentino-A. Adige</c:v>
                </c:pt>
                <c:pt idx="7">
                  <c:v>Italia</c:v>
                </c:pt>
                <c:pt idx="8">
                  <c:v>Puglia</c:v>
                </c:pt>
                <c:pt idx="9">
                  <c:v>Valle d'Aosta</c:v>
                </c:pt>
                <c:pt idx="10">
                  <c:v>Umbria</c:v>
                </c:pt>
                <c:pt idx="11">
                  <c:v>Veneto</c:v>
                </c:pt>
                <c:pt idx="12">
                  <c:v>Friuli-Venezia G.</c:v>
                </c:pt>
                <c:pt idx="13">
                  <c:v>Piemonte</c:v>
                </c:pt>
                <c:pt idx="14">
                  <c:v>Sicilia</c:v>
                </c:pt>
                <c:pt idx="15">
                  <c:v>Abruzzo</c:v>
                </c:pt>
                <c:pt idx="16">
                  <c:v>Sardegna</c:v>
                </c:pt>
                <c:pt idx="17">
                  <c:v>Basilicata</c:v>
                </c:pt>
                <c:pt idx="18">
                  <c:v>Campania</c:v>
                </c:pt>
                <c:pt idx="19">
                  <c:v>Calabria</c:v>
                </c:pt>
                <c:pt idx="20">
                  <c:v>Molise</c:v>
                </c:pt>
              </c:strCache>
            </c:strRef>
          </c:cat>
          <c:val>
            <c:numRef>
              <c:f>'Tab. 2.9, Graf 2.8'!$AF$7:$AF$27</c:f>
              <c:numCache>
                <c:formatCode>#,##0</c:formatCode>
                <c:ptCount val="21"/>
                <c:pt idx="0">
                  <c:v>7405.6874548534279</c:v>
                </c:pt>
                <c:pt idx="1">
                  <c:v>6669.3494917690805</c:v>
                </c:pt>
                <c:pt idx="2">
                  <c:v>6388.0613161679521</c:v>
                </c:pt>
                <c:pt idx="3">
                  <c:v>6716.775517980881</c:v>
                </c:pt>
                <c:pt idx="4">
                  <c:v>6107.1884156346605</c:v>
                </c:pt>
                <c:pt idx="5">
                  <c:v>5198.9239317601096</c:v>
                </c:pt>
                <c:pt idx="6">
                  <c:v>3796.903854655488</c:v>
                </c:pt>
                <c:pt idx="7">
                  <c:v>4864.8070618941947</c:v>
                </c:pt>
                <c:pt idx="8">
                  <c:v>4939.5717274545041</c:v>
                </c:pt>
                <c:pt idx="9">
                  <c:v>3128.2176233405903</c:v>
                </c:pt>
                <c:pt idx="10">
                  <c:v>4583.5142935640333</c:v>
                </c:pt>
                <c:pt idx="11">
                  <c:v>4406.0910005125461</c:v>
                </c:pt>
                <c:pt idx="12">
                  <c:v>3835.8466690322552</c:v>
                </c:pt>
                <c:pt idx="13">
                  <c:v>4379.8835293541915</c:v>
                </c:pt>
                <c:pt idx="14">
                  <c:v>3977.501988849795</c:v>
                </c:pt>
                <c:pt idx="15">
                  <c:v>4675.9599585695369</c:v>
                </c:pt>
                <c:pt idx="16">
                  <c:v>3502.3582626176717</c:v>
                </c:pt>
                <c:pt idx="17">
                  <c:v>3068.5687195621254</c:v>
                </c:pt>
                <c:pt idx="18">
                  <c:v>2625.4847464726595</c:v>
                </c:pt>
                <c:pt idx="19">
                  <c:v>2596.5687835689373</c:v>
                </c:pt>
                <c:pt idx="20">
                  <c:v>3206.4536241196565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82-4709-BFCE-09C9C145FDDA}"/>
            </c:ext>
          </c:extLst>
        </c:ser>
        <c:ser>
          <c:idx val="1"/>
          <c:order val="1"/>
          <c:tx>
            <c:strRef>
              <c:f>'Tab. 2.9, Graf 2.8'!$AG$6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082-4709-BFCE-09C9C145FDD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5082-4709-BFCE-09C9C145FDD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082-4709-BFCE-09C9C145FDD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082-4709-BFCE-09C9C145FDDA}"/>
              </c:ext>
            </c:extLst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82-4709-BFCE-09C9C145FDDA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82-4709-BFCE-09C9C145F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'Tab. 2.9, Graf 2.8'!$AE$7:$AE$27</c:f>
              <c:strCache>
                <c:ptCount val="21"/>
                <c:pt idx="0">
                  <c:v>Liguria</c:v>
                </c:pt>
                <c:pt idx="1">
                  <c:v>Toscana</c:v>
                </c:pt>
                <c:pt idx="2">
                  <c:v>Emilia-Romagna</c:v>
                </c:pt>
                <c:pt idx="3">
                  <c:v>Lazio</c:v>
                </c:pt>
                <c:pt idx="4">
                  <c:v>Marche</c:v>
                </c:pt>
                <c:pt idx="5">
                  <c:v>Lombardia</c:v>
                </c:pt>
                <c:pt idx="6">
                  <c:v>Trentino-A. Adige</c:v>
                </c:pt>
                <c:pt idx="7">
                  <c:v>Italia</c:v>
                </c:pt>
                <c:pt idx="8">
                  <c:v>Puglia</c:v>
                </c:pt>
                <c:pt idx="9">
                  <c:v>Valle d'Aosta</c:v>
                </c:pt>
                <c:pt idx="10">
                  <c:v>Umbria</c:v>
                </c:pt>
                <c:pt idx="11">
                  <c:v>Veneto</c:v>
                </c:pt>
                <c:pt idx="12">
                  <c:v>Friuli-Venezia G.</c:v>
                </c:pt>
                <c:pt idx="13">
                  <c:v>Piemonte</c:v>
                </c:pt>
                <c:pt idx="14">
                  <c:v>Sicilia</c:v>
                </c:pt>
                <c:pt idx="15">
                  <c:v>Abruzzo</c:v>
                </c:pt>
                <c:pt idx="16">
                  <c:v>Sardegna</c:v>
                </c:pt>
                <c:pt idx="17">
                  <c:v>Basilicata</c:v>
                </c:pt>
                <c:pt idx="18">
                  <c:v>Campania</c:v>
                </c:pt>
                <c:pt idx="19">
                  <c:v>Calabria</c:v>
                </c:pt>
                <c:pt idx="20">
                  <c:v>Molise</c:v>
                </c:pt>
              </c:strCache>
            </c:strRef>
          </c:cat>
          <c:val>
            <c:numRef>
              <c:f>'Tab. 2.9, Graf 2.8'!$AG$7:$AG$27</c:f>
              <c:numCache>
                <c:formatCode>#,##0</c:formatCode>
                <c:ptCount val="21"/>
                <c:pt idx="0">
                  <c:v>6372.8449054531147</c:v>
                </c:pt>
                <c:pt idx="1">
                  <c:v>5271.4120569455572</c:v>
                </c:pt>
                <c:pt idx="2">
                  <c:v>4891.3769510447091</c:v>
                </c:pt>
                <c:pt idx="3">
                  <c:v>4687.5418108896411</c:v>
                </c:pt>
                <c:pt idx="4">
                  <c:v>4483.3360704949237</c:v>
                </c:pt>
                <c:pt idx="5">
                  <c:v>3806.5187637870463</c:v>
                </c:pt>
                <c:pt idx="6">
                  <c:v>3803.3827788593289</c:v>
                </c:pt>
                <c:pt idx="7">
                  <c:v>3786.8346666205302</c:v>
                </c:pt>
                <c:pt idx="8">
                  <c:v>3641.0891392563353</c:v>
                </c:pt>
                <c:pt idx="9">
                  <c:v>3626.921984664692</c:v>
                </c:pt>
                <c:pt idx="10">
                  <c:v>3586.7139997866161</c:v>
                </c:pt>
                <c:pt idx="11">
                  <c:v>3565.1167985143902</c:v>
                </c:pt>
                <c:pt idx="12">
                  <c:v>3436.7353943978283</c:v>
                </c:pt>
                <c:pt idx="13">
                  <c:v>3310.8826932211182</c:v>
                </c:pt>
                <c:pt idx="14">
                  <c:v>3150.9187242707708</c:v>
                </c:pt>
                <c:pt idx="15">
                  <c:v>3119.3877995446082</c:v>
                </c:pt>
                <c:pt idx="16">
                  <c:v>2879.1123463502026</c:v>
                </c:pt>
                <c:pt idx="17">
                  <c:v>2512.1785037242348</c:v>
                </c:pt>
                <c:pt idx="18">
                  <c:v>2492.7995089174287</c:v>
                </c:pt>
                <c:pt idx="19">
                  <c:v>2414.8691108527569</c:v>
                </c:pt>
                <c:pt idx="20">
                  <c:v>2065.9384405253386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82-4709-BFCE-09C9C145F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52736"/>
        <c:axId val="270546432"/>
      </c:barChart>
      <c:catAx>
        <c:axId val="27005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0546432"/>
        <c:crosses val="autoZero"/>
        <c:auto val="1"/>
        <c:lblAlgn val="ctr"/>
        <c:lblOffset val="100"/>
        <c:noMultiLvlLbl val="0"/>
      </c:catAx>
      <c:valAx>
        <c:axId val="270546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7005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228240740740732"/>
          <c:y val="2.6596666666666668E-2"/>
          <c:w val="0.29595833333333332"/>
          <c:h val="0.10647522522522521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18" Type="http://schemas.openxmlformats.org/officeDocument/2006/relationships/chart" Target="../charts/chart4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17" Type="http://schemas.openxmlformats.org/officeDocument/2006/relationships/chart" Target="../charts/chart46.xml"/><Relationship Id="rId2" Type="http://schemas.openxmlformats.org/officeDocument/2006/relationships/chart" Target="../charts/chart31.xml"/><Relationship Id="rId16" Type="http://schemas.openxmlformats.org/officeDocument/2006/relationships/chart" Target="../charts/chart45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5" Type="http://schemas.openxmlformats.org/officeDocument/2006/relationships/chart" Target="../charts/chart4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654300</xdr:colOff>
      <xdr:row>3</xdr:row>
      <xdr:rowOff>13200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540000" cy="108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480732</xdr:colOff>
      <xdr:row>4</xdr:row>
      <xdr:rowOff>10086</xdr:rowOff>
    </xdr:from>
    <xdr:to>
      <xdr:col>16</xdr:col>
      <xdr:colOff>255132</xdr:colOff>
      <xdr:row>20</xdr:row>
      <xdr:rowOff>119286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561975</xdr:colOff>
      <xdr:row>45</xdr:row>
      <xdr:rowOff>19050</xdr:rowOff>
    </xdr:from>
    <xdr:to>
      <xdr:col>16</xdr:col>
      <xdr:colOff>336985</xdr:colOff>
      <xdr:row>61</xdr:row>
      <xdr:rowOff>129012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10725" y="7143750"/>
          <a:ext cx="6480610" cy="270076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11206</xdr:colOff>
      <xdr:row>3</xdr:row>
      <xdr:rowOff>145674</xdr:rowOff>
    </xdr:from>
    <xdr:to>
      <xdr:col>15</xdr:col>
      <xdr:colOff>395206</xdr:colOff>
      <xdr:row>17</xdr:row>
      <xdr:rowOff>9174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76200</xdr:colOff>
      <xdr:row>43</xdr:row>
      <xdr:rowOff>0</xdr:rowOff>
    </xdr:from>
    <xdr:to>
      <xdr:col>15</xdr:col>
      <xdr:colOff>460810</xdr:colOff>
      <xdr:row>57</xdr:row>
      <xdr:rowOff>74117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2425" y="6962775"/>
          <a:ext cx="6480610" cy="23410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152400</xdr:colOff>
      <xdr:row>10</xdr:row>
      <xdr:rowOff>19048</xdr:rowOff>
    </xdr:from>
    <xdr:to>
      <xdr:col>36</xdr:col>
      <xdr:colOff>536400</xdr:colOff>
      <xdr:row>23</xdr:row>
      <xdr:rowOff>62548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171450</xdr:colOff>
      <xdr:row>45</xdr:row>
      <xdr:rowOff>95250</xdr:rowOff>
    </xdr:from>
    <xdr:to>
      <xdr:col>36</xdr:col>
      <xdr:colOff>591894</xdr:colOff>
      <xdr:row>58</xdr:row>
      <xdr:rowOff>138750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171450</xdr:colOff>
      <xdr:row>78</xdr:row>
      <xdr:rowOff>152400</xdr:rowOff>
    </xdr:from>
    <xdr:to>
      <xdr:col>36</xdr:col>
      <xdr:colOff>591894</xdr:colOff>
      <xdr:row>92</xdr:row>
      <xdr:rowOff>44328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40902</xdr:colOff>
      <xdr:row>107</xdr:row>
      <xdr:rowOff>104774</xdr:rowOff>
    </xdr:from>
    <xdr:to>
      <xdr:col>36</xdr:col>
      <xdr:colOff>429384</xdr:colOff>
      <xdr:row>121</xdr:row>
      <xdr:rowOff>145618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</xdr:colOff>
      <xdr:row>10</xdr:row>
      <xdr:rowOff>0</xdr:rowOff>
    </xdr:from>
    <xdr:to>
      <xdr:col>36</xdr:col>
      <xdr:colOff>422100</xdr:colOff>
      <xdr:row>22</xdr:row>
      <xdr:rowOff>25425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40</xdr:row>
      <xdr:rowOff>0</xdr:rowOff>
    </xdr:from>
    <xdr:to>
      <xdr:col>36</xdr:col>
      <xdr:colOff>384000</xdr:colOff>
      <xdr:row>51</xdr:row>
      <xdr:rowOff>63525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104775</xdr:colOff>
      <xdr:row>72</xdr:row>
      <xdr:rowOff>9525</xdr:rowOff>
    </xdr:from>
    <xdr:to>
      <xdr:col>36</xdr:col>
      <xdr:colOff>488775</xdr:colOff>
      <xdr:row>83</xdr:row>
      <xdr:rowOff>73050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104</xdr:row>
      <xdr:rowOff>123264</xdr:rowOff>
    </xdr:from>
    <xdr:to>
      <xdr:col>38</xdr:col>
      <xdr:colOff>428824</xdr:colOff>
      <xdr:row>118</xdr:row>
      <xdr:rowOff>89029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52667</xdr:colOff>
      <xdr:row>32</xdr:row>
      <xdr:rowOff>57150</xdr:rowOff>
    </xdr:from>
    <xdr:to>
      <xdr:col>24</xdr:col>
      <xdr:colOff>244668</xdr:colOff>
      <xdr:row>46</xdr:row>
      <xdr:rowOff>33975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3923</xdr:colOff>
      <xdr:row>32</xdr:row>
      <xdr:rowOff>5603</xdr:rowOff>
    </xdr:from>
    <xdr:to>
      <xdr:col>16</xdr:col>
      <xdr:colOff>416723</xdr:colOff>
      <xdr:row>45</xdr:row>
      <xdr:rowOff>144353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209549</xdr:colOff>
      <xdr:row>26</xdr:row>
      <xdr:rowOff>28575</xdr:rowOff>
    </xdr:from>
    <xdr:to>
      <xdr:col>19</xdr:col>
      <xdr:colOff>12749</xdr:colOff>
      <xdr:row>37</xdr:row>
      <xdr:rowOff>93075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35</xdr:row>
      <xdr:rowOff>38100</xdr:rowOff>
    </xdr:from>
    <xdr:to>
      <xdr:col>8</xdr:col>
      <xdr:colOff>584249</xdr:colOff>
      <xdr:row>46</xdr:row>
      <xdr:rowOff>102600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15686</xdr:colOff>
      <xdr:row>33</xdr:row>
      <xdr:rowOff>112059</xdr:rowOff>
    </xdr:from>
    <xdr:to>
      <xdr:col>8</xdr:col>
      <xdr:colOff>397500</xdr:colOff>
      <xdr:row>44</xdr:row>
      <xdr:rowOff>176559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147637</xdr:colOff>
      <xdr:row>49</xdr:row>
      <xdr:rowOff>47625</xdr:rowOff>
    </xdr:from>
    <xdr:to>
      <xdr:col>13</xdr:col>
      <xdr:colOff>369712</xdr:colOff>
      <xdr:row>64</xdr:row>
      <xdr:rowOff>138750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51</xdr:row>
      <xdr:rowOff>47625</xdr:rowOff>
    </xdr:from>
    <xdr:to>
      <xdr:col>13</xdr:col>
      <xdr:colOff>336375</xdr:colOff>
      <xdr:row>66</xdr:row>
      <xdr:rowOff>138750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317224</xdr:colOff>
      <xdr:row>20</xdr:row>
      <xdr:rowOff>110158</xdr:rowOff>
    </xdr:from>
    <xdr:to>
      <xdr:col>7</xdr:col>
      <xdr:colOff>430115</xdr:colOff>
      <xdr:row>33</xdr:row>
      <xdr:rowOff>153332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165653</xdr:colOff>
      <xdr:row>56</xdr:row>
      <xdr:rowOff>77039</xdr:rowOff>
    </xdr:from>
    <xdr:to>
      <xdr:col>14</xdr:col>
      <xdr:colOff>552965</xdr:colOff>
      <xdr:row>70</xdr:row>
      <xdr:rowOff>156154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609599</xdr:colOff>
      <xdr:row>2</xdr:row>
      <xdr:rowOff>135007</xdr:rowOff>
    </xdr:from>
    <xdr:to>
      <xdr:col>22</xdr:col>
      <xdr:colOff>319499</xdr:colOff>
      <xdr:row>17</xdr:row>
      <xdr:rowOff>46132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28573</xdr:colOff>
      <xdr:row>13</xdr:row>
      <xdr:rowOff>161923</xdr:rowOff>
    </xdr:from>
    <xdr:to>
      <xdr:col>20</xdr:col>
      <xdr:colOff>441373</xdr:colOff>
      <xdr:row>26</xdr:row>
      <xdr:rowOff>159748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401731</xdr:colOff>
      <xdr:row>4</xdr:row>
      <xdr:rowOff>180413</xdr:rowOff>
    </xdr:from>
    <xdr:to>
      <xdr:col>20</xdr:col>
      <xdr:colOff>63312</xdr:colOff>
      <xdr:row>16</xdr:row>
      <xdr:rowOff>123264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32496</xdr:colOff>
      <xdr:row>4</xdr:row>
      <xdr:rowOff>142314</xdr:rowOff>
    </xdr:from>
    <xdr:to>
      <xdr:col>23</xdr:col>
      <xdr:colOff>299197</xdr:colOff>
      <xdr:row>16</xdr:row>
      <xdr:rowOff>85165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268942</xdr:colOff>
      <xdr:row>4</xdr:row>
      <xdr:rowOff>129427</xdr:rowOff>
    </xdr:from>
    <xdr:to>
      <xdr:col>26</xdr:col>
      <xdr:colOff>535642</xdr:colOff>
      <xdr:row>16</xdr:row>
      <xdr:rowOff>72278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585507</xdr:colOff>
      <xdr:row>4</xdr:row>
      <xdr:rowOff>159683</xdr:rowOff>
    </xdr:from>
    <xdr:to>
      <xdr:col>31</xdr:col>
      <xdr:colOff>247089</xdr:colOff>
      <xdr:row>16</xdr:row>
      <xdr:rowOff>102534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145676</xdr:colOff>
      <xdr:row>4</xdr:row>
      <xdr:rowOff>159123</xdr:rowOff>
    </xdr:from>
    <xdr:to>
      <xdr:col>34</xdr:col>
      <xdr:colOff>407895</xdr:colOff>
      <xdr:row>16</xdr:row>
      <xdr:rowOff>101974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414058</xdr:colOff>
      <xdr:row>4</xdr:row>
      <xdr:rowOff>139512</xdr:rowOff>
    </xdr:from>
    <xdr:to>
      <xdr:col>38</xdr:col>
      <xdr:colOff>75640</xdr:colOff>
      <xdr:row>16</xdr:row>
      <xdr:rowOff>82363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49865</xdr:colOff>
      <xdr:row>31</xdr:row>
      <xdr:rowOff>126067</xdr:rowOff>
    </xdr:from>
    <xdr:to>
      <xdr:col>9</xdr:col>
      <xdr:colOff>193300</xdr:colOff>
      <xdr:row>43</xdr:row>
      <xdr:rowOff>68918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172009</xdr:colOff>
      <xdr:row>31</xdr:row>
      <xdr:rowOff>111500</xdr:rowOff>
    </xdr:from>
    <xdr:to>
      <xdr:col>12</xdr:col>
      <xdr:colOff>434228</xdr:colOff>
      <xdr:row>43</xdr:row>
      <xdr:rowOff>54351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405093</xdr:colOff>
      <xdr:row>31</xdr:row>
      <xdr:rowOff>117663</xdr:rowOff>
    </xdr:from>
    <xdr:to>
      <xdr:col>16</xdr:col>
      <xdr:colOff>66676</xdr:colOff>
      <xdr:row>43</xdr:row>
      <xdr:rowOff>60514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552450</xdr:colOff>
      <xdr:row>31</xdr:row>
      <xdr:rowOff>172571</xdr:rowOff>
    </xdr:from>
    <xdr:to>
      <xdr:col>20</xdr:col>
      <xdr:colOff>214032</xdr:colOff>
      <xdr:row>43</xdr:row>
      <xdr:rowOff>115422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147917</xdr:colOff>
      <xdr:row>31</xdr:row>
      <xdr:rowOff>143996</xdr:rowOff>
    </xdr:from>
    <xdr:to>
      <xdr:col>23</xdr:col>
      <xdr:colOff>410136</xdr:colOff>
      <xdr:row>43</xdr:row>
      <xdr:rowOff>86847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389966</xdr:colOff>
      <xdr:row>31</xdr:row>
      <xdr:rowOff>167528</xdr:rowOff>
    </xdr:from>
    <xdr:to>
      <xdr:col>27</xdr:col>
      <xdr:colOff>51549</xdr:colOff>
      <xdr:row>43</xdr:row>
      <xdr:rowOff>110379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</xdr:col>
      <xdr:colOff>517151</xdr:colOff>
      <xdr:row>31</xdr:row>
      <xdr:rowOff>71158</xdr:rowOff>
    </xdr:from>
    <xdr:to>
      <xdr:col>31</xdr:col>
      <xdr:colOff>178733</xdr:colOff>
      <xdr:row>43</xdr:row>
      <xdr:rowOff>14009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91887</xdr:colOff>
      <xdr:row>31</xdr:row>
      <xdr:rowOff>55470</xdr:rowOff>
    </xdr:from>
    <xdr:to>
      <xdr:col>34</xdr:col>
      <xdr:colOff>354106</xdr:colOff>
      <xdr:row>42</xdr:row>
      <xdr:rowOff>188821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294715</xdr:colOff>
      <xdr:row>31</xdr:row>
      <xdr:rowOff>63314</xdr:rowOff>
    </xdr:from>
    <xdr:to>
      <xdr:col>37</xdr:col>
      <xdr:colOff>561415</xdr:colOff>
      <xdr:row>43</xdr:row>
      <xdr:rowOff>6165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345141</xdr:colOff>
      <xdr:row>4</xdr:row>
      <xdr:rowOff>152961</xdr:rowOff>
    </xdr:from>
    <xdr:to>
      <xdr:col>9</xdr:col>
      <xdr:colOff>107575</xdr:colOff>
      <xdr:row>16</xdr:row>
      <xdr:rowOff>95812</xdr:rowOff>
    </xdr:to>
    <xdr:graphicFrame macro="">
      <xdr:nvGraphicFramePr>
        <xdr:cNvPr id="17" name="Grafico 16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77319</xdr:colOff>
      <xdr:row>4</xdr:row>
      <xdr:rowOff>160805</xdr:rowOff>
    </xdr:from>
    <xdr:to>
      <xdr:col>12</xdr:col>
      <xdr:colOff>339537</xdr:colOff>
      <xdr:row>16</xdr:row>
      <xdr:rowOff>103656</xdr:rowOff>
    </xdr:to>
    <xdr:graphicFrame macro="">
      <xdr:nvGraphicFramePr>
        <xdr:cNvPr id="18" name="Grafico 17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319927</xdr:colOff>
      <xdr:row>4</xdr:row>
      <xdr:rowOff>151280</xdr:rowOff>
    </xdr:from>
    <xdr:to>
      <xdr:col>15</xdr:col>
      <xdr:colOff>586627</xdr:colOff>
      <xdr:row>16</xdr:row>
      <xdr:rowOff>94131</xdr:rowOff>
    </xdr:to>
    <xdr:graphicFrame macro="">
      <xdr:nvGraphicFramePr>
        <xdr:cNvPr id="19" name="Grafico 18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Abruzzo 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Abruzzo 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Abruzzo 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L'Aquila</a:t>
          </a:r>
          <a:r>
            <a:rPr lang="it-IT" sz="8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it-IT" sz="800" b="1">
              <a:effectLst/>
              <a:latin typeface="+mn-lt"/>
              <a:ea typeface="+mn-ea"/>
              <a:cs typeface="+mn-cs"/>
            </a:rPr>
            <a:t>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L'Aquila</a:t>
          </a:r>
          <a:r>
            <a:rPr lang="it-IT" sz="8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it-IT" sz="800" b="1">
              <a:effectLst/>
              <a:latin typeface="+mn-lt"/>
              <a:ea typeface="+mn-ea"/>
              <a:cs typeface="+mn-cs"/>
            </a:rPr>
            <a:t>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L'Aquila</a:t>
          </a:r>
          <a:r>
            <a:rPr lang="it-IT" sz="8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it-IT" sz="800" b="1">
              <a:effectLst/>
              <a:latin typeface="+mn-lt"/>
              <a:ea typeface="+mn-ea"/>
              <a:cs typeface="+mn-cs"/>
            </a:rPr>
            <a:t>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6362700"/>
          <a:ext cx="39528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8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Teramo 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Teramo 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Teramo 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Pescara 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Pescara 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Pescara 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Chieti 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Chieti 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Chieti 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Italia - Incidenti 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34</xdr:row>
      <xdr:rowOff>169769</xdr:rowOff>
    </xdr:from>
    <xdr:to>
      <xdr:col>11</xdr:col>
      <xdr:colOff>707850</xdr:colOff>
      <xdr:row>48</xdr:row>
      <xdr:rowOff>149147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72276</xdr:colOff>
      <xdr:row>35</xdr:row>
      <xdr:rowOff>47064</xdr:rowOff>
    </xdr:from>
    <xdr:to>
      <xdr:col>26</xdr:col>
      <xdr:colOff>27651</xdr:colOff>
      <xdr:row>49</xdr:row>
      <xdr:rowOff>4839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57150</xdr:colOff>
      <xdr:row>49</xdr:row>
      <xdr:rowOff>95250</xdr:rowOff>
    </xdr:from>
    <xdr:to>
      <xdr:col>23</xdr:col>
      <xdr:colOff>552450</xdr:colOff>
      <xdr:row>50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3639800" y="9039225"/>
          <a:ext cx="422910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8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5</xdr:col>
      <xdr:colOff>95250</xdr:colOff>
      <xdr:row>48</xdr:row>
      <xdr:rowOff>180975</xdr:rowOff>
    </xdr:from>
    <xdr:to>
      <xdr:col>10</xdr:col>
      <xdr:colOff>123825</xdr:colOff>
      <xdr:row>49</xdr:row>
      <xdr:rowOff>171450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133850" y="8934450"/>
          <a:ext cx="39528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8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Italia - Morti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1</cdr:x>
      <cdr:y>0.07497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0" y="1"/>
          <a:ext cx="21600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 b="1">
              <a:effectLst/>
              <a:latin typeface="+mn-lt"/>
              <a:ea typeface="+mn-ea"/>
              <a:cs typeface="+mn-cs"/>
            </a:rPr>
            <a:t>Italia- Feriti</a:t>
          </a:r>
          <a:endParaRPr lang="it-IT" sz="800" b="1">
            <a:effectLst/>
          </a:endParaRPr>
        </a:p>
        <a:p xmlns:a="http://schemas.openxmlformats.org/drawingml/2006/main">
          <a:pPr algn="ctr"/>
          <a:endParaRPr lang="it-IT" sz="1100" b="1"/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295274</xdr:colOff>
      <xdr:row>4</xdr:row>
      <xdr:rowOff>38100</xdr:rowOff>
    </xdr:from>
    <xdr:to>
      <xdr:col>17</xdr:col>
      <xdr:colOff>487274</xdr:colOff>
      <xdr:row>17</xdr:row>
      <xdr:rowOff>157800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8E3724-1551-4D8E-B749-528E2D506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20731</xdr:colOff>
      <xdr:row>3</xdr:row>
      <xdr:rowOff>123263</xdr:rowOff>
    </xdr:from>
    <xdr:to>
      <xdr:col>11</xdr:col>
      <xdr:colOff>822331</xdr:colOff>
      <xdr:row>18</xdr:row>
      <xdr:rowOff>157238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2</xdr:row>
      <xdr:rowOff>142875</xdr:rowOff>
    </xdr:from>
    <xdr:to>
      <xdr:col>14</xdr:col>
      <xdr:colOff>601575</xdr:colOff>
      <xdr:row>16</xdr:row>
      <xdr:rowOff>100650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3</xdr:row>
      <xdr:rowOff>104774</xdr:rowOff>
    </xdr:from>
    <xdr:to>
      <xdr:col>26</xdr:col>
      <xdr:colOff>422100</xdr:colOff>
      <xdr:row>17</xdr:row>
      <xdr:rowOff>120674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773C220-4524-4BCB-BBDB-4E8F29A7B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5</xdr:row>
      <xdr:rowOff>119061</xdr:rowOff>
    </xdr:from>
    <xdr:to>
      <xdr:col>26</xdr:col>
      <xdr:colOff>231600</xdr:colOff>
      <xdr:row>15</xdr:row>
      <xdr:rowOff>231186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35</xdr:row>
      <xdr:rowOff>66675</xdr:rowOff>
    </xdr:from>
    <xdr:to>
      <xdr:col>7</xdr:col>
      <xdr:colOff>270074</xdr:colOff>
      <xdr:row>49</xdr:row>
      <xdr:rowOff>139725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33</xdr:row>
      <xdr:rowOff>19050</xdr:rowOff>
    </xdr:from>
    <xdr:to>
      <xdr:col>6</xdr:col>
      <xdr:colOff>496575</xdr:colOff>
      <xdr:row>47</xdr:row>
      <xdr:rowOff>92100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85724</xdr:colOff>
      <xdr:row>6</xdr:row>
      <xdr:rowOff>66674</xdr:rowOff>
    </xdr:from>
    <xdr:to>
      <xdr:col>24</xdr:col>
      <xdr:colOff>41099</xdr:colOff>
      <xdr:row>20</xdr:row>
      <xdr:rowOff>139724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678516</xdr:colOff>
      <xdr:row>35</xdr:row>
      <xdr:rowOff>103654</xdr:rowOff>
    </xdr:from>
    <xdr:to>
      <xdr:col>13</xdr:col>
      <xdr:colOff>269140</xdr:colOff>
      <xdr:row>49</xdr:row>
      <xdr:rowOff>90004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38100</xdr:colOff>
      <xdr:row>38</xdr:row>
      <xdr:rowOff>9525</xdr:rowOff>
    </xdr:from>
    <xdr:to>
      <xdr:col>29</xdr:col>
      <xdr:colOff>345900</xdr:colOff>
      <xdr:row>51</xdr:row>
      <xdr:rowOff>176850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371475</xdr:colOff>
      <xdr:row>5</xdr:row>
      <xdr:rowOff>114300</xdr:rowOff>
    </xdr:from>
    <xdr:to>
      <xdr:col>30</xdr:col>
      <xdr:colOff>563475</xdr:colOff>
      <xdr:row>21</xdr:row>
      <xdr:rowOff>99675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19050</xdr:colOff>
      <xdr:row>23</xdr:row>
      <xdr:rowOff>28575</xdr:rowOff>
    </xdr:from>
    <xdr:to>
      <xdr:col>31</xdr:col>
      <xdr:colOff>211050</xdr:colOff>
      <xdr:row>38</xdr:row>
      <xdr:rowOff>156825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38099</xdr:colOff>
      <xdr:row>5</xdr:row>
      <xdr:rowOff>104773</xdr:rowOff>
    </xdr:from>
    <xdr:to>
      <xdr:col>34</xdr:col>
      <xdr:colOff>422099</xdr:colOff>
      <xdr:row>20</xdr:row>
      <xdr:rowOff>15898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485775</xdr:colOff>
      <xdr:row>6</xdr:row>
      <xdr:rowOff>152399</xdr:rowOff>
    </xdr:from>
    <xdr:to>
      <xdr:col>37</xdr:col>
      <xdr:colOff>260175</xdr:colOff>
      <xdr:row>21</xdr:row>
      <xdr:rowOff>63524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86</xdr:row>
      <xdr:rowOff>190499</xdr:rowOff>
    </xdr:from>
    <xdr:to>
      <xdr:col>11</xdr:col>
      <xdr:colOff>562174</xdr:colOff>
      <xdr:row>101</xdr:row>
      <xdr:rowOff>32999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91</xdr:row>
      <xdr:rowOff>0</xdr:rowOff>
    </xdr:from>
    <xdr:to>
      <xdr:col>11</xdr:col>
      <xdr:colOff>573139</xdr:colOff>
      <xdr:row>103</xdr:row>
      <xdr:rowOff>126000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38100</xdr:colOff>
      <xdr:row>4</xdr:row>
      <xdr:rowOff>57150</xdr:rowOff>
    </xdr:from>
    <xdr:to>
      <xdr:col>45</xdr:col>
      <xdr:colOff>422100</xdr:colOff>
      <xdr:row>18</xdr:row>
      <xdr:rowOff>80625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6</xdr:row>
      <xdr:rowOff>0</xdr:rowOff>
    </xdr:from>
    <xdr:to>
      <xdr:col>45</xdr:col>
      <xdr:colOff>384000</xdr:colOff>
      <xdr:row>17</xdr:row>
      <xdr:rowOff>105954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dati.istat.it/OECDStat_Metadata/ShowMetadata.ashx?Dataset=DCIS_MORTIFERITISTR1&amp;Coords=%5bTIME%5d.%5b2018%5d&amp;ShowOnWeb=true&amp;Lang=i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dati.istat.it/OECDStat_Metadata/ShowMetadata.ashx?Dataset=DCIS_MORTIFERITISTR1&amp;Coords=%5bTIME%5d.%5b2018%5d&amp;ShowOnWeb=true&amp;Lang=it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INCIDENTISTR1&amp;Coords=%5bTIME%5d.%5b2013%5d&amp;ShowOnWeb=true&amp;Lang=it" TargetMode="External"/><Relationship Id="rId2" Type="http://schemas.openxmlformats.org/officeDocument/2006/relationships/hyperlink" Target="http://dati.istat.it/OECDStat_Metadata/ShowMetadata.ashx?Dataset=DCIS_INCIDENTISTR1&amp;Coords=%5bTIME%5d.%5b2012%5d&amp;ShowOnWeb=true&amp;Lang=it" TargetMode="External"/><Relationship Id="rId1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5" Type="http://schemas.openxmlformats.org/officeDocument/2006/relationships/drawing" Target="../drawings/drawing15.xml"/><Relationship Id="rId4" Type="http://schemas.openxmlformats.org/officeDocument/2006/relationships/hyperlink" Target="http://dativ7a.istat.it/index.aspx?DatasetCode=DCIS_INCIDENTISTR1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4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4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7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" Type="http://schemas.openxmlformats.org/officeDocument/2006/relationships/hyperlink" Target="http://dati.istat.it/OECDStat_Metadata/ShowMetadata.ashx?Dataset=DCIS_MORTIFERITISTR1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5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4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9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7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" Type="http://schemas.openxmlformats.org/officeDocument/2006/relationships/hyperlink" Target="http://dati.istat.it/OECDStat_Metadata/ShowMetadata.ashx?Dataset=DCIS_MORTIFERITISTR1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5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4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9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IS_INCIDENTISTR1" TargetMode="External"/><Relationship Id="rId2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" Type="http://schemas.openxmlformats.org/officeDocument/2006/relationships/hyperlink" Target="http://dati.istat.it/OECDStat_Metadata/ShowMetadata.ashx?Dataset=DCIS_INCIDENTISTR1&amp;ShowOnWeb=true&amp;Lang=it" TargetMode="External"/><Relationship Id="rId5" Type="http://schemas.openxmlformats.org/officeDocument/2006/relationships/drawing" Target="../drawings/drawing20.xml"/><Relationship Id="rId4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dativ7a.istat.it/index.aspx?DatasetCode=DCIS_MORTIFERITISTR1" TargetMode="External"/><Relationship Id="rId1" Type="http://schemas.openxmlformats.org/officeDocument/2006/relationships/hyperlink" Target="http://dati.istat.it/OECDStat_Metadata/ShowMetadata.ashx?Dataset=DCIS_MORTIFERITISTR1&amp;ShowOnWeb=true&amp;Lang=it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dati.istat.it/OECDStat_Metadata/ShowMetadata.ashx?Dataset=DCIS_MORTIFERITISTR1&amp;ShowOnWeb=true&amp;Lang=it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dati.istat.it/OECDStat_Metadata/ShowMetadata.ashx?Dataset=DCIS_MORTIFERITISTR1&amp;ShowOnWeb=true&amp;Lang=it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dativ7b.istat.it/index.aspx?DatasetCode=DCIS_INCIDENTISTR1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" Type="http://schemas.openxmlformats.org/officeDocument/2006/relationships/hyperlink" Target="http://dati.istat.it/OECDStat_Metadata/ShowMetadata.ashx?Dataset=DCIS_INCIDENTISTR1&amp;ShowOnWeb=true&amp;Lang=it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" Type="http://schemas.openxmlformats.org/officeDocument/2006/relationships/hyperlink" Target="http://dati.istat.it/OECDStat_Metadata/ShowMetadata.ashx?Dataset=DCIS_INCIDENTISTR1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" Type="http://schemas.openxmlformats.org/officeDocument/2006/relationships/hyperlink" Target="http://dati.istat.it/OECDStat_Metadata/ShowMetadata.ashx?Dataset=DCIS_INCIDENTISTR1&amp;ShowOnWeb=true&amp;Lang=it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INCIDENTISTR1&amp;Coords=%5bTIME%5d.%5b2012%5d&amp;ShowOnWeb=true&amp;Lang=it" TargetMode="External"/><Relationship Id="rId2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1" Type="http://schemas.openxmlformats.org/officeDocument/2006/relationships/hyperlink" Target="http://dati.istat.it/OECDStat_Metadata/ShowMetadata.ashx?Dataset=DCIS_INCIDENTISTR1&amp;ShowOnWeb=true&amp;Lang=it" TargetMode="External"/><Relationship Id="rId5" Type="http://schemas.openxmlformats.org/officeDocument/2006/relationships/drawing" Target="../drawings/drawing45.xml"/><Relationship Id="rId4" Type="http://schemas.openxmlformats.org/officeDocument/2006/relationships/hyperlink" Target="http://dati.istat.it/OECDStat_Metadata/ShowMetadata.ashx?Dataset=DCIS_INCIDENTISTR1&amp;Coords=%5bTIME%5d.%5b2013%5d&amp;ShowOnWeb=true&amp;Lang=it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6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dati.istat.it/OECDStat_Metadata/ShowMetadata.ashx?Dataset=DCIS_INCIDENTISTR1&amp;ShowOnWeb=true&amp;Lang=it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2" Type="http://schemas.openxmlformats.org/officeDocument/2006/relationships/hyperlink" Target="http://dativ7b.istat.it/index.aspx?DatasetCode=DCIS_INCIDENTISTR1" TargetMode="External"/><Relationship Id="rId1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4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2" Type="http://schemas.openxmlformats.org/officeDocument/2006/relationships/hyperlink" Target="http://dativ7b.istat.it/index.aspx?DatasetCode=DCIS_MORTIFERITISTR1" TargetMode="External"/><Relationship Id="rId1" Type="http://schemas.openxmlformats.org/officeDocument/2006/relationships/hyperlink" Target="http://dati.istat.it/OECDStat_Metadata/ShowMetadata.ashx?Dataset=DCIS_MORTIFERITISTR1&amp;ShowOnWeb=true&amp;Lang=it" TargetMode="External"/><Relationship Id="rId5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4" Type="http://schemas.openxmlformats.org/officeDocument/2006/relationships/hyperlink" Target="http://dati.istat.it/OECDStat_Metadata/ShowMetadata.ashx?Dataset=DCIS_MORTIFERITISTR1&amp;Coords=%5bRUOLO%5d.%5bC%5d&amp;ShowOnWeb=true&amp;Lang=it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3" Type="http://schemas.openxmlformats.org/officeDocument/2006/relationships/hyperlink" Target="http://dati.istat.it/OECDStat_Metadata/ShowMetadata.ashx?Dataset=DCIS_MORTIFERITISTR1&amp;ShowOnWeb=true&amp;Lang=it" TargetMode="External"/><Relationship Id="rId7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5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0" Type="http://schemas.openxmlformats.org/officeDocument/2006/relationships/drawing" Target="../drawings/drawing47.xml"/><Relationship Id="rId4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9" Type="http://schemas.openxmlformats.org/officeDocument/2006/relationships/hyperlink" Target="http://dati.istat.it/OECDStat_Metadata/ShowMetadata.ashx?Dataset=DCIS_MORTIFERITISTR1&amp;Coords=%5bRUOLO%5d.%5bC%5d&amp;ShowOnWeb=true&amp;Lang=it" TargetMode="Externa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3" Type="http://schemas.openxmlformats.org/officeDocument/2006/relationships/hyperlink" Target="http://dati.istat.it/OECDStat_Metadata/ShowMetadata.ashx?Dataset=DCIS_MORTIFERITISTR1&amp;ShowOnWeb=true&amp;Lang=it" TargetMode="External"/><Relationship Id="rId7" Type="http://schemas.openxmlformats.org/officeDocument/2006/relationships/hyperlink" Target="http://dati.istat.it/OECDStat_Metadata/ShowMetadata.ashx?Dataset=DCIS_MORTIFERITISTR1&amp;Coords=%5bRUOLO%5d.%5bC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5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0" Type="http://schemas.openxmlformats.org/officeDocument/2006/relationships/drawing" Target="../drawings/drawing48.xml"/><Relationship Id="rId4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9" Type="http://schemas.openxmlformats.org/officeDocument/2006/relationships/hyperlink" Target="http://dati.istat.it/OECDStat_Metadata/ShowMetadata.ashx?Dataset=DCIS_MORTIFERITISTR1&amp;Coords=%5bRUOLO%5d.%5bC%5d&amp;ShowOnWeb=true&amp;Lang=it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VEICOLIINCID1&amp;Coords=%5bCATEGVEICOLI%5d.%5b4%5d&amp;ShowOnWeb=true&amp;Lang=it" TargetMode="External"/><Relationship Id="rId3" Type="http://schemas.openxmlformats.org/officeDocument/2006/relationships/hyperlink" Target="http://dati.istat.it/OECDStat_Metadata/ShowMetadata.ashx?Dataset=DCIS_VEICOLIINCID1&amp;Coords=%5bTIME%5d.%5b2013%5d&amp;ShowOnWeb=true&amp;Lang=it" TargetMode="External"/><Relationship Id="rId7" Type="http://schemas.openxmlformats.org/officeDocument/2006/relationships/hyperlink" Target="http://dati.istat.it/OECDStat_Metadata/ShowMetadata.ashx?Dataset=DCIS_VEICOLIINCID1&amp;Coords=%5bCATEGVEICOLI%5d.%5b4%5d&amp;ShowOnWeb=true&amp;Lang=it" TargetMode="External"/><Relationship Id="rId12" Type="http://schemas.openxmlformats.org/officeDocument/2006/relationships/drawing" Target="../drawings/drawing50.xml"/><Relationship Id="rId2" Type="http://schemas.openxmlformats.org/officeDocument/2006/relationships/hyperlink" Target="http://dati.istat.it/OECDStat_Metadata/ShowMetadata.ashx?Dataset=DCIS_VEICOLIINCID1&amp;Coords=%5bTIME%5d.%5b2012%5d&amp;ShowOnWeb=true&amp;Lang=it" TargetMode="External"/><Relationship Id="rId1" Type="http://schemas.openxmlformats.org/officeDocument/2006/relationships/hyperlink" Target="http://dati.istat.it/OECDStat_Metadata/ShowMetadata.ashx?Dataset=DCIS_VEICOLIINCID1&amp;ShowOnWeb=true&amp;Lang=it" TargetMode="External"/><Relationship Id="rId6" Type="http://schemas.openxmlformats.org/officeDocument/2006/relationships/hyperlink" Target="http://dati.istat.it/OECDStat_Metadata/ShowMetadata.ashx?Dataset=DCIS_VEICOLIINCID1&amp;Coords=%5bCATEGVEICOLI%5d.%5b4%5d&amp;ShowOnWeb=true&amp;Lang=it" TargetMode="External"/><Relationship Id="rId11" Type="http://schemas.openxmlformats.org/officeDocument/2006/relationships/printerSettings" Target="../printerSettings/printerSettings29.bin"/><Relationship Id="rId5" Type="http://schemas.openxmlformats.org/officeDocument/2006/relationships/hyperlink" Target="http://dati.istat.it/OECDStat_Metadata/ShowMetadata.ashx?Dataset=DCIS_VEICOLIINCID1&amp;Coords=%5bCATEGVEICOLI%5d.%5b4%5d&amp;ShowOnWeb=true&amp;Lang=it" TargetMode="External"/><Relationship Id="rId10" Type="http://schemas.openxmlformats.org/officeDocument/2006/relationships/hyperlink" Target="http://dativ7b.istat.it/index.aspx?DatasetCode=DCIS_VEICOLIINCID1" TargetMode="External"/><Relationship Id="rId4" Type="http://schemas.openxmlformats.org/officeDocument/2006/relationships/hyperlink" Target="http://dati.istat.it/OECDStat_Metadata/ShowMetadata.ashx?Dataset=DCIS_VEICOLIINCID1&amp;Coords=%5bCATEGVEICOLI%5d.%5b4%5d&amp;ShowOnWeb=true&amp;Lang=it" TargetMode="External"/><Relationship Id="rId9" Type="http://schemas.openxmlformats.org/officeDocument/2006/relationships/hyperlink" Target="http://dati.istat.it/OECDStat_Metadata/ShowMetadata.ashx?Dataset=DCIS_VEICOLIINCID1&amp;Coords=%5bCATEGVEICOLI%5d.%5b4%5d&amp;ShowOnWeb=true&amp;Lang=i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ati.istat.it/OECDStat_Metadata/ShowMetadata.ashx?Dataset=DCIS_INCIDENTISTR1&amp;Coords=%5bTIME%5d.%5b2013%5d&amp;ShowOnWeb=true&amp;Lang=it" TargetMode="External"/><Relationship Id="rId3" Type="http://schemas.openxmlformats.org/officeDocument/2006/relationships/hyperlink" Target="http://dati.istat.it/OECDStat_Metadata/ShowMetadata.ashx?Dataset=DCIS_INCIDENTISTR1&amp;Coords=%5bTIME%5d.%5b2013%5d&amp;ShowOnWeb=true&amp;Lang=it" TargetMode="External"/><Relationship Id="rId7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INCIDENTISTR1&amp;Coords=%5bTIME%5d.%5b2012%5d&amp;ShowOnWeb=true&amp;Lang=it" TargetMode="External"/><Relationship Id="rId1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6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5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dati.istat.it/OECDStat_Metadata/ShowMetadata.ashx?Dataset=DCIS_INCIDENTISTR1&amp;Coords=%5bORA%5d.%5b99%5d&amp;ShowOnWeb=true&amp;Lang=it" TargetMode="External"/><Relationship Id="rId9" Type="http://schemas.openxmlformats.org/officeDocument/2006/relationships/hyperlink" Target="http://dati.istat.it/OECDStat_Metadata/ShowMetadata.ashx?Dataset=DCIS_INCIDENTISTR1&amp;Coords=%5bTIME%5d.%5b2012%5d&amp;ShowOnWeb=true&amp;Lang=i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IS_MORTIFERITISTR1&amp;Coords=%5bTIME%5d.%5b2018%5d&amp;ShowOnWeb=true&amp;Lang=it" TargetMode="External"/><Relationship Id="rId2" Type="http://schemas.openxmlformats.org/officeDocument/2006/relationships/hyperlink" Target="http://dati.istat.it/OECDStat_Metadata/ShowMetadata.ashx?Dataset=DCIS_MORTIFERITISTR1&amp;Coords=%5bTIME%5d.%5b2013%5d&amp;ShowOnWeb=true&amp;Lang=it" TargetMode="External"/><Relationship Id="rId1" Type="http://schemas.openxmlformats.org/officeDocument/2006/relationships/hyperlink" Target="http://dati.istat.it/OECDStat_Metadata/ShowMetadata.ashx?Dataset=DCIS_MORTIFERITISTR1&amp;Coords=%5bTIME%5d.%5b2012%5d&amp;ShowOnWeb=true&amp;Lang=it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workbookViewId="0">
      <selection activeCell="F17" sqref="F17"/>
    </sheetView>
  </sheetViews>
  <sheetFormatPr defaultRowHeight="15" x14ac:dyDescent="0.25"/>
  <cols>
    <col min="1" max="1" width="18" customWidth="1"/>
    <col min="2" max="2" width="128.5703125" customWidth="1"/>
    <col min="3" max="3" width="27" customWidth="1"/>
  </cols>
  <sheetData>
    <row r="1" spans="1:3" ht="30" customHeight="1" x14ac:dyDescent="0.3">
      <c r="A1" s="695"/>
      <c r="B1" s="696" t="s">
        <v>364</v>
      </c>
    </row>
    <row r="2" spans="1:3" ht="45" x14ac:dyDescent="0.25">
      <c r="B2" s="697" t="s">
        <v>365</v>
      </c>
    </row>
    <row r="5" spans="1:3" x14ac:dyDescent="0.25">
      <c r="A5" s="692" t="s">
        <v>362</v>
      </c>
      <c r="B5" s="693" t="s">
        <v>363</v>
      </c>
      <c r="C5" s="694"/>
    </row>
    <row r="6" spans="1:3" x14ac:dyDescent="0.25">
      <c r="A6" s="700"/>
    </row>
    <row r="7" spans="1:3" x14ac:dyDescent="0.25">
      <c r="A7" s="700" t="s">
        <v>366</v>
      </c>
      <c r="B7" s="699" t="s">
        <v>601</v>
      </c>
      <c r="C7" s="698"/>
    </row>
    <row r="8" spans="1:3" x14ac:dyDescent="0.25">
      <c r="A8" s="700" t="s">
        <v>367</v>
      </c>
      <c r="B8" s="699" t="s">
        <v>602</v>
      </c>
    </row>
    <row r="9" spans="1:3" x14ac:dyDescent="0.25">
      <c r="A9" s="700" t="s">
        <v>368</v>
      </c>
      <c r="B9" s="699" t="s">
        <v>431</v>
      </c>
    </row>
    <row r="10" spans="1:3" x14ac:dyDescent="0.25">
      <c r="A10" s="700" t="s">
        <v>369</v>
      </c>
      <c r="B10" s="699" t="s">
        <v>432</v>
      </c>
    </row>
    <row r="11" spans="1:3" x14ac:dyDescent="0.25">
      <c r="A11" s="700" t="s">
        <v>370</v>
      </c>
      <c r="B11" s="699" t="s">
        <v>433</v>
      </c>
    </row>
    <row r="12" spans="1:3" x14ac:dyDescent="0.25">
      <c r="A12" s="700" t="s">
        <v>371</v>
      </c>
      <c r="B12" s="699" t="s">
        <v>434</v>
      </c>
    </row>
    <row r="13" spans="1:3" x14ac:dyDescent="0.25">
      <c r="A13" s="700" t="s">
        <v>372</v>
      </c>
      <c r="B13" s="699" t="s">
        <v>435</v>
      </c>
    </row>
    <row r="14" spans="1:3" x14ac:dyDescent="0.25">
      <c r="A14" s="700" t="s">
        <v>373</v>
      </c>
      <c r="B14" s="699" t="s">
        <v>436</v>
      </c>
    </row>
    <row r="15" spans="1:3" x14ac:dyDescent="0.25">
      <c r="A15" s="700" t="s">
        <v>374</v>
      </c>
      <c r="B15" s="699" t="s">
        <v>437</v>
      </c>
    </row>
    <row r="16" spans="1:3" x14ac:dyDescent="0.25">
      <c r="A16" s="700" t="s">
        <v>375</v>
      </c>
      <c r="B16" s="699" t="s">
        <v>438</v>
      </c>
    </row>
    <row r="17" spans="1:2" x14ac:dyDescent="0.25">
      <c r="A17" s="700" t="s">
        <v>376</v>
      </c>
      <c r="B17" s="699" t="s">
        <v>439</v>
      </c>
    </row>
    <row r="18" spans="1:2" x14ac:dyDescent="0.25">
      <c r="A18" s="700" t="s">
        <v>377</v>
      </c>
      <c r="B18" s="699" t="s">
        <v>440</v>
      </c>
    </row>
    <row r="19" spans="1:2" x14ac:dyDescent="0.25">
      <c r="A19" s="700" t="s">
        <v>378</v>
      </c>
      <c r="B19" s="699" t="s">
        <v>441</v>
      </c>
    </row>
    <row r="20" spans="1:2" x14ac:dyDescent="0.25">
      <c r="A20" s="700" t="s">
        <v>379</v>
      </c>
      <c r="B20" s="699" t="s">
        <v>442</v>
      </c>
    </row>
    <row r="21" spans="1:2" x14ac:dyDescent="0.25">
      <c r="A21" s="700" t="s">
        <v>380</v>
      </c>
      <c r="B21" s="699" t="s">
        <v>443</v>
      </c>
    </row>
    <row r="22" spans="1:2" x14ac:dyDescent="0.25">
      <c r="A22" s="700" t="s">
        <v>381</v>
      </c>
      <c r="B22" s="699" t="s">
        <v>444</v>
      </c>
    </row>
    <row r="23" spans="1:2" x14ac:dyDescent="0.25">
      <c r="A23" s="700" t="s">
        <v>382</v>
      </c>
      <c r="B23" s="699" t="s">
        <v>445</v>
      </c>
    </row>
    <row r="24" spans="1:2" x14ac:dyDescent="0.25">
      <c r="A24" s="700" t="s">
        <v>383</v>
      </c>
      <c r="B24" s="699" t="s">
        <v>446</v>
      </c>
    </row>
    <row r="25" spans="1:2" x14ac:dyDescent="0.25">
      <c r="A25" s="700" t="s">
        <v>384</v>
      </c>
      <c r="B25" s="699" t="s">
        <v>447</v>
      </c>
    </row>
    <row r="26" spans="1:2" x14ac:dyDescent="0.25">
      <c r="A26" s="700" t="s">
        <v>385</v>
      </c>
      <c r="B26" s="699" t="s">
        <v>448</v>
      </c>
    </row>
    <row r="27" spans="1:2" x14ac:dyDescent="0.25">
      <c r="A27" s="700" t="s">
        <v>386</v>
      </c>
      <c r="B27" s="699" t="s">
        <v>449</v>
      </c>
    </row>
    <row r="28" spans="1:2" x14ac:dyDescent="0.25">
      <c r="A28" s="700" t="s">
        <v>387</v>
      </c>
      <c r="B28" s="699" t="s">
        <v>450</v>
      </c>
    </row>
    <row r="29" spans="1:2" x14ac:dyDescent="0.25">
      <c r="A29" s="700" t="s">
        <v>388</v>
      </c>
      <c r="B29" s="699" t="s">
        <v>451</v>
      </c>
    </row>
    <row r="30" spans="1:2" x14ac:dyDescent="0.25">
      <c r="A30" s="700" t="s">
        <v>389</v>
      </c>
      <c r="B30" s="699" t="s">
        <v>452</v>
      </c>
    </row>
    <row r="31" spans="1:2" x14ac:dyDescent="0.25">
      <c r="A31" s="700" t="s">
        <v>390</v>
      </c>
      <c r="B31" s="699" t="s">
        <v>453</v>
      </c>
    </row>
    <row r="32" spans="1:2" x14ac:dyDescent="0.25">
      <c r="A32" s="700" t="s">
        <v>391</v>
      </c>
      <c r="B32" s="699" t="s">
        <v>454</v>
      </c>
    </row>
    <row r="33" spans="1:2" x14ac:dyDescent="0.25">
      <c r="A33" s="700" t="s">
        <v>392</v>
      </c>
      <c r="B33" s="699" t="s">
        <v>455</v>
      </c>
    </row>
    <row r="34" spans="1:2" x14ac:dyDescent="0.25">
      <c r="A34" s="700" t="s">
        <v>393</v>
      </c>
      <c r="B34" s="699" t="s">
        <v>456</v>
      </c>
    </row>
    <row r="35" spans="1:2" x14ac:dyDescent="0.25">
      <c r="A35" s="700" t="s">
        <v>394</v>
      </c>
      <c r="B35" s="699" t="s">
        <v>457</v>
      </c>
    </row>
    <row r="36" spans="1:2" x14ac:dyDescent="0.25">
      <c r="A36" s="700" t="s">
        <v>395</v>
      </c>
      <c r="B36" s="699" t="s">
        <v>458</v>
      </c>
    </row>
    <row r="37" spans="1:2" x14ac:dyDescent="0.25">
      <c r="A37" s="700" t="s">
        <v>396</v>
      </c>
      <c r="B37" s="699" t="s">
        <v>459</v>
      </c>
    </row>
    <row r="38" spans="1:2" x14ac:dyDescent="0.25">
      <c r="A38" s="700" t="s">
        <v>397</v>
      </c>
      <c r="B38" s="699" t="s">
        <v>460</v>
      </c>
    </row>
    <row r="39" spans="1:2" x14ac:dyDescent="0.25">
      <c r="A39" s="700" t="s">
        <v>398</v>
      </c>
      <c r="B39" s="699" t="s">
        <v>461</v>
      </c>
    </row>
    <row r="40" spans="1:2" x14ac:dyDescent="0.25">
      <c r="A40" s="700" t="s">
        <v>399</v>
      </c>
      <c r="B40" s="699" t="s">
        <v>462</v>
      </c>
    </row>
    <row r="41" spans="1:2" x14ac:dyDescent="0.25">
      <c r="A41" s="700" t="s">
        <v>400</v>
      </c>
      <c r="B41" s="699" t="s">
        <v>463</v>
      </c>
    </row>
    <row r="42" spans="1:2" x14ac:dyDescent="0.25">
      <c r="A42" s="700" t="s">
        <v>401</v>
      </c>
      <c r="B42" s="699" t="s">
        <v>464</v>
      </c>
    </row>
    <row r="43" spans="1:2" x14ac:dyDescent="0.25">
      <c r="A43" s="700" t="s">
        <v>402</v>
      </c>
      <c r="B43" s="699" t="s">
        <v>465</v>
      </c>
    </row>
    <row r="44" spans="1:2" x14ac:dyDescent="0.25">
      <c r="A44" s="700" t="s">
        <v>403</v>
      </c>
      <c r="B44" s="699" t="s">
        <v>466</v>
      </c>
    </row>
    <row r="45" spans="1:2" x14ac:dyDescent="0.25">
      <c r="A45" s="700" t="s">
        <v>404</v>
      </c>
      <c r="B45" s="699" t="s">
        <v>467</v>
      </c>
    </row>
    <row r="46" spans="1:2" x14ac:dyDescent="0.25">
      <c r="A46" s="700" t="s">
        <v>405</v>
      </c>
      <c r="B46" s="699" t="s">
        <v>468</v>
      </c>
    </row>
    <row r="47" spans="1:2" x14ac:dyDescent="0.25">
      <c r="A47" s="700" t="s">
        <v>406</v>
      </c>
      <c r="B47" s="699" t="s">
        <v>469</v>
      </c>
    </row>
    <row r="48" spans="1:2" x14ac:dyDescent="0.25">
      <c r="A48" s="700" t="s">
        <v>407</v>
      </c>
      <c r="B48" s="699" t="s">
        <v>470</v>
      </c>
    </row>
    <row r="49" spans="1:2" x14ac:dyDescent="0.25">
      <c r="A49" s="700" t="s">
        <v>408</v>
      </c>
      <c r="B49" s="699" t="s">
        <v>471</v>
      </c>
    </row>
    <row r="50" spans="1:2" x14ac:dyDescent="0.25">
      <c r="A50" s="700" t="s">
        <v>409</v>
      </c>
      <c r="B50" s="699" t="s">
        <v>472</v>
      </c>
    </row>
    <row r="51" spans="1:2" x14ac:dyDescent="0.25">
      <c r="A51" s="700" t="s">
        <v>410</v>
      </c>
      <c r="B51" s="699" t="s">
        <v>473</v>
      </c>
    </row>
    <row r="52" spans="1:2" x14ac:dyDescent="0.25">
      <c r="A52" s="700" t="s">
        <v>411</v>
      </c>
      <c r="B52" s="699" t="s">
        <v>474</v>
      </c>
    </row>
    <row r="53" spans="1:2" x14ac:dyDescent="0.25">
      <c r="A53" s="700" t="s">
        <v>412</v>
      </c>
      <c r="B53" s="699" t="s">
        <v>475</v>
      </c>
    </row>
    <row r="54" spans="1:2" x14ac:dyDescent="0.25">
      <c r="A54" s="700" t="s">
        <v>413</v>
      </c>
      <c r="B54" s="699" t="s">
        <v>476</v>
      </c>
    </row>
    <row r="55" spans="1:2" x14ac:dyDescent="0.25">
      <c r="A55" s="700" t="s">
        <v>414</v>
      </c>
      <c r="B55" s="699" t="s">
        <v>477</v>
      </c>
    </row>
    <row r="56" spans="1:2" x14ac:dyDescent="0.25">
      <c r="A56" s="700" t="s">
        <v>415</v>
      </c>
      <c r="B56" s="699" t="s">
        <v>478</v>
      </c>
    </row>
    <row r="57" spans="1:2" x14ac:dyDescent="0.25">
      <c r="A57" s="700" t="s">
        <v>416</v>
      </c>
      <c r="B57" s="699" t="s">
        <v>479</v>
      </c>
    </row>
    <row r="58" spans="1:2" x14ac:dyDescent="0.25">
      <c r="A58" s="700" t="s">
        <v>417</v>
      </c>
      <c r="B58" s="699" t="s">
        <v>480</v>
      </c>
    </row>
    <row r="59" spans="1:2" x14ac:dyDescent="0.25">
      <c r="A59" s="700" t="s">
        <v>418</v>
      </c>
      <c r="B59" s="699" t="s">
        <v>481</v>
      </c>
    </row>
    <row r="60" spans="1:2" x14ac:dyDescent="0.25">
      <c r="A60" s="700" t="s">
        <v>419</v>
      </c>
      <c r="B60" s="699" t="s">
        <v>482</v>
      </c>
    </row>
    <row r="61" spans="1:2" x14ac:dyDescent="0.25">
      <c r="A61" s="700" t="s">
        <v>420</v>
      </c>
      <c r="B61" s="699" t="s">
        <v>483</v>
      </c>
    </row>
    <row r="62" spans="1:2" x14ac:dyDescent="0.25">
      <c r="A62" s="700" t="s">
        <v>421</v>
      </c>
      <c r="B62" s="699" t="s">
        <v>484</v>
      </c>
    </row>
    <row r="63" spans="1:2" x14ac:dyDescent="0.25">
      <c r="A63" s="700" t="s">
        <v>422</v>
      </c>
      <c r="B63" s="699" t="s">
        <v>485</v>
      </c>
    </row>
    <row r="64" spans="1:2" x14ac:dyDescent="0.25">
      <c r="A64" s="700" t="s">
        <v>423</v>
      </c>
      <c r="B64" s="699" t="s">
        <v>486</v>
      </c>
    </row>
    <row r="65" spans="1:2" x14ac:dyDescent="0.25">
      <c r="A65" s="700" t="s">
        <v>424</v>
      </c>
      <c r="B65" s="699" t="s">
        <v>487</v>
      </c>
    </row>
    <row r="66" spans="1:2" x14ac:dyDescent="0.25">
      <c r="A66" s="700" t="s">
        <v>425</v>
      </c>
      <c r="B66" s="699" t="s">
        <v>488</v>
      </c>
    </row>
    <row r="67" spans="1:2" x14ac:dyDescent="0.25">
      <c r="A67" s="700" t="s">
        <v>426</v>
      </c>
      <c r="B67" s="699" t="s">
        <v>489</v>
      </c>
    </row>
    <row r="68" spans="1:2" x14ac:dyDescent="0.25">
      <c r="A68" s="700" t="s">
        <v>427</v>
      </c>
      <c r="B68" s="699" t="s">
        <v>592</v>
      </c>
    </row>
    <row r="69" spans="1:2" x14ac:dyDescent="0.25">
      <c r="A69" s="700" t="s">
        <v>428</v>
      </c>
      <c r="B69" s="699" t="s">
        <v>593</v>
      </c>
    </row>
    <row r="70" spans="1:2" x14ac:dyDescent="0.25">
      <c r="A70" s="700" t="s">
        <v>429</v>
      </c>
      <c r="B70" s="699" t="s">
        <v>594</v>
      </c>
    </row>
    <row r="71" spans="1:2" x14ac:dyDescent="0.25">
      <c r="A71" s="700" t="s">
        <v>429</v>
      </c>
      <c r="B71" s="699" t="s">
        <v>595</v>
      </c>
    </row>
    <row r="72" spans="1:2" x14ac:dyDescent="0.25">
      <c r="A72" s="700" t="s">
        <v>430</v>
      </c>
      <c r="B72" s="699" t="s">
        <v>596</v>
      </c>
    </row>
  </sheetData>
  <hyperlinks>
    <hyperlink ref="B7" location="'Tab 1.1 Graf 1.1'!A1" display="Morti in incidenti stradali, tasso di mortalità e variazione % delle vittime in UE e in Italia. Anni 2003, 2013-2021"/>
    <hyperlink ref="B8" location="'Tab 1.1 Graf 1.1'!A1" display="Tasso di mortalità stradale (morti per milione di residenti) in UE e in Italia. Anni 2003-2021"/>
    <hyperlink ref="B9" location="'Tab 1.2'!A1" display="Morti in incidenti stradali per Paese e variazioni percentuali. Anni 2001, 2011, 2020, 2021"/>
    <hyperlink ref="B10:B11" location="'Graf 1.2 1.3'!A1" display="Tasso di mortalità stradale (morti per milioni di residenti) per Paese. Anno 2021"/>
    <hyperlink ref="B12" location="'Tab 1.3'!A1" display="Feriti in incidenti stradali per Paese e variazioni percentuali. Anni 2001, 2011, 2020, 2021"/>
    <hyperlink ref="B13:B14" location="'Graf 1.4 1.5'!A1" display="Tasso di lesività stradale (feriti per milioni di residenti)  per Paese. Anno 2021"/>
    <hyperlink ref="B14" location="'Graf 1.4 1.5'!A35" display="Tasso di lesività stradale (feriti per milioni di residenti) per Paese. Anni 2011 e 2021"/>
    <hyperlink ref="B15:B16" location="'Tab 2.1-2.2, 2.7-2.8'!A1" display="Incidenti stradali, morti e tasso di mortalità in Italia. Anni 2001, 2011, 2014-2022"/>
    <hyperlink ref="B15" location="'Tab 2.1-2.2, 2.7-2.8'!P43" display="Incidenti stradali, morti e tasso di mortalità in Italia. Anni 2001, 2011, 2014-2022"/>
    <hyperlink ref="B16" location="'Tab 2.1-2.2, 2.7-2.8'!P61" display="Incidenti stradali, morti e tasso di mortalità in Abruzzo.  Anni 2001, 2011, 2014-2022"/>
    <hyperlink ref="B27" location="'Tab 2.1-2.2, 2.7-2.8'!P80" display="Incidenti stradali, feriti e tasso di lesività in Italia. Anni 2001, 2011, 2014-2022"/>
    <hyperlink ref="B28" location="'Tab 2.1-2.2, 2.7-2.8'!P99" display="Incidenti stradali, feriti e tasso di lesività in Abruzzo.  Anni 2001, 2011, 2014-2022"/>
    <hyperlink ref="B18" location="'Graf 2.1'!C86" display="Tasso di mortalità stradale (morti per milione di residenti) in Italia e in Abruzzo. Anni 2001- 2022"/>
    <hyperlink ref="B30" location="'Graf 2.7'!C89" display="Tasso di lesività stradale (feriti per milione di residenti) in Italia e in Abruzzo. Anni 2001-2022"/>
    <hyperlink ref="B17" location="'Tab 2.3, Graf 2.2'!A1" display="Morti in incidenti stradali per regione, variazioni percentuali e tassi di mortalità. Anni 2001, 2011, 2021, 2022"/>
    <hyperlink ref="B19" location="'Tab 2.3, Graf 2.2'!AJ4" display="Tasso di mortalità stradale (morti per milione di residenti) per regione. Anni 2011 e 2022"/>
    <hyperlink ref="B29" location="'Tab. 2.9, Graf 2.8'!S3" display="Feriti in incidenti stradali, variazioni percentuali e tassi di lesività per regione. Anni 2001, 2011, 2021, 2022"/>
    <hyperlink ref="B31" location="'Tab. 2.9, Graf 2.8'!AJ5" display="Tasso di lesività stradale (feriti per milione di residenti) per regione. Anni 2011 e 2022"/>
    <hyperlink ref="B20" location="'Graf 2.3'!A1" display="Indice di mortalità (morti in incidenti stradali rispetto al totale incidenti x100) per regione. Anni 2011 e 2022"/>
    <hyperlink ref="B32" location="'Graf 2.9'!A1" display="Indice di lesività stradale (feriti rispetto al totale incidenti x 100) per regione. Anno 2011 e 2022"/>
    <hyperlink ref="B21:B22" location="'Tab 2.4-2.6, Graf 2.4-2.6,3.13'!A1" display="Tasso di mortalità stradale (morti per milione di residenti) su strade urbane per regione e province abruzzesi. Anno 2022"/>
    <hyperlink ref="B22" location="'Tab 2.4-2.6, Graf 2.4-2.6,3.13'!Q4" display="Tasso di mortalità stradale (morti per milione di residenti) su strade urbane per regione e province abruzzesi. Anni 2011, 2020, 2021 e 2022"/>
    <hyperlink ref="B23" location="'Tab 2.4-2.6, Graf 2.4-2.6,3.13'!AA43" display="Tasso di mortalità stradale (morti per milione di residenti) su autostrade per regione e province abruzzesi. Anno 2022"/>
    <hyperlink ref="B24" location="'Tab 2.4-2.6, Graf 2.4-2.6,3.13'!Q39" display="Tasso di mortalità stradale (morti per milione di residenti) su autostrade per regione e province abruzzesi. Anni 2011, 2020, 2021, 2022"/>
    <hyperlink ref="B26" location="'Tab 2.4-2.6, Graf 2.4-2.6,3.13'!Q72" display="Tasso di mortalità stradale (morti per milione di residenti) su strade extraurbane per regione e province abruzzesi. Anni 2011, 2020, 2021, 2022"/>
    <hyperlink ref="B21" location="'Tab 2.4-2.6, Graf 2.4-2.6,3.13'!AA9" display="Tasso di mortalità stradale (morti per milione di residenti) su strade urbane per regione e province abruzzesi. Anno 2022"/>
    <hyperlink ref="B25" location="'Tab 2.4-2.6, Graf 2.4-2.6,3.13'!AA77" display="Tasso di mortalità stradale (morti per milione di residenti) su strade extraurbane per regione e province abruzzesi. Anno 2022"/>
    <hyperlink ref="B52" location="'Tab 2.4-2.6, Graf 2.4-2.6,3.13'!AA106" display="Tasso di mortalità stradale (morti per milione di residenti) in Italia, Abruzzo e province abruzzesi. Anni 2011 e 2022"/>
    <hyperlink ref="B33:B35" location="'Graf 2.10-2.12,3.14'!A1" display="Tasso di lesività stradale (feriti per milione di residenti) su strade urbane per regione e province abruzzesi. Anno 2022"/>
    <hyperlink ref="B33" location="'Graf 2.10-2.12,3.14'!AA8" display="Tasso di lesività stradale (feriti per milione di residenti) su strade urbane per regione e province abruzzesi. Anno 2022"/>
    <hyperlink ref="B34" location="'Graf 2.10-2.12,3.14'!AA38" display="Tasso di lesività stradale (feriti per milione di residenti) su autostrade  per regione e province abruzzesi. Anno 2022"/>
    <hyperlink ref="B35" location="'Graf 2.10-2.12,3.14'!AA70" display="Tasso di lesività stradale (feriti per milione di residenti) su strade extraurbane per regione e province abruzzesi. Anno 2022"/>
    <hyperlink ref="B53" location="'Graf 2.10-2.12,3.14'!AC103" display="Tasso di lesività stradale (feriti per milione di residenti) in Italia, Abruzzo e province abruzzesi. Anni 2011 e 2022"/>
    <hyperlink ref="B43" location="'Graf 3.4'!D48" display="Morti in incidenti stradali in Abruzzo per tipo di strada. Anni 2001-2022"/>
    <hyperlink ref="B44" location="'Graf 3.5'!D50" display="Feriti in incidenti stradali in Abruzzo per tipo di strada. Anni 2001-2022"/>
    <hyperlink ref="B45" location="'Graf 3.6'!E55" display="Incidenti mortali per tipo di strada e province abruzzesi. Anni 2001, 2011, 2020, 2021, 2022"/>
    <hyperlink ref="B54" location="'Tab 3.3'!A34" display="Morti e feriti in incidenti stradali per sesso e classe di età in Abruzzo. Variazioni percentuali. Anno 2022"/>
    <hyperlink ref="B55" location="'Graf 3.15'!Q2" display="Morti in incidenti stradali per classe di età e sesso in Abruzzo. Valori percentuali. Anni 2011 e 2022"/>
    <hyperlink ref="B56" location="'Graf 3.16'!N13" display="Tasso di mortalità stradale (morti per milione di residenti) per classe di età in Abruzzo. Anni 2021 e 2022"/>
    <hyperlink ref="B63" location="'Tab 3.4 Graf 3.22'!Q5" display="Incidenti stradali nelle province abruzzesi per natura dell'incidente. Anni 2001, 2011, 2018, 2021, 2022"/>
    <hyperlink ref="B62" location="'Tab 3.4 Graf 3.22'!B14" display="Incidenti stradali in Italia, Abruzzo e province abruzzesi per natura dell'incidente. Anni 2011, 2021, 2022"/>
    <hyperlink ref="B64" location="'Tab 3.5'!M6" display="Incidenti stradali mortali per natura dell'incidente in Italia, Abruzzo e province abruzzesi. Anni 2011 e 2022"/>
    <hyperlink ref="B65" location="'Tab 3.6'!B22" display="Morti e feriti in incidenti stradali avvenuti in Italia, Abruzzo e province abruzzesi per ruolo. Anno 2022"/>
    <hyperlink ref="B66" location="'Graf 3.23'!A27" display="Morti di incidenti stradali per ruolo in Abruzzo. Anni 2003-2022"/>
    <hyperlink ref="B67" location="'Graf 3.24'!A32" display="Feriti di incidenti stradali per ruolo in Abruzzo. Anni 2003-2022"/>
    <hyperlink ref="B36" location="'Tab 2.10 Graf 2.13 3.17'!A1" display="Incidenti stradali per tipo di intersezione, regione e province abruzzesi. Anno 2022"/>
    <hyperlink ref="B37" location="'Tab 2.10 Graf 2.13 3.17'!A1" display="Incidenti per tipo di intersezione in Italia e in Abruzzo. Variazioni percentuali 2022/2011"/>
    <hyperlink ref="B57" location="'Tab 2.10 Graf 2.13 3.17'!A1" display="Incidenti stradali per tipo di intersezione in Abruzzo. Anno 2022"/>
    <hyperlink ref="B58" location="'Graf 3.18'!A1" display="Incidenti stradali su strade urbane, per tipo di intersezione, in Abruzzo. Anno 2022"/>
    <hyperlink ref="B59" location="'Graf 3.19'!A1" display="Incidenti stradali su autostrade, per tipo di intersezione, in Abruzzo. Anno 2022"/>
    <hyperlink ref="B60" location="'Graf 3.20'!A1" display="Incidenti stradali su strade extraurbane, per tipo di intersezione, in Abruzzo. Anno 2022"/>
    <hyperlink ref="B61" location="'Graf  3.21'!A1" display="Incidenti stradali per tipo di intersezione in Abruzzo. Anni 2010-2022"/>
    <hyperlink ref="B41:B42" location="'Tab 3.1 3.2'!A1" display="Incidenti, morti e feriti per tipo di strada in Italia e in Abruzzo. Anni 2020-2022"/>
    <hyperlink ref="B38" location="'Graf 3.1'!M25" display="Incidenti stradali per province abruzzesi. Anni 2001, 2011, 2020, 2021, 2022"/>
    <hyperlink ref="B39" location="'Graf 3.2'!B34" display="Morti in incidenti stradali per province abruzzesi. Anni 2001, 2011, 2020, 2021, 2022"/>
    <hyperlink ref="B40" location="'Graf 3.3'!B33" display="Feriti in incidenti stradali per province abruzzesi.Anni 2001, 2011, 2020, 2021, 2022"/>
    <hyperlink ref="B46:B51" location="'Graf_3.7 3.8 3.9 3.10 3.11 3.12'!A1" display="Incidenti, morti e feriti in Italia. Anno 2022"/>
    <hyperlink ref="B68" location="'Tab 4.1'!A1" display="Parco veicolare per tipo di veicolo in Italia, Abruzzo e province abruzzesi. Anni 2001, 2011, 2020"/>
    <hyperlink ref="B69" location="'Graf 4.1'!O5" display="Autovetture registrate al PRA ogni 1.000 residenti per regione e province abruzzesi. Anni 2001 e 2020"/>
    <hyperlink ref="B70" location="'Graf 4.2'!AA1" display="Veicoli coinvolti in incidenti stradali per categoria di veicolo in Italia e in Abruzzo. Anno 2020"/>
    <hyperlink ref="B71" location="'Graf 4.3'!Y4" display="Veicoli coinvolti in incidenti stradali rispetto al totale veicoli registrati al PRA per regione e province abruzzesi. Valori per 100.000. Anno 2020"/>
    <hyperlink ref="B72" location="'Graf 4.4'!AA5" display="Autovetture coinvolte in incidenti stradali rispetto alle autovetture registrate al PRA per regione e province abruzzesi.  Valori per 100.000. Anno 2022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37"/>
  <sheetViews>
    <sheetView zoomScale="85" zoomScaleNormal="85" workbookViewId="0"/>
  </sheetViews>
  <sheetFormatPr defaultRowHeight="15" x14ac:dyDescent="0.25"/>
  <cols>
    <col min="1" max="1" width="19.28515625" customWidth="1"/>
    <col min="11" max="11" width="19" customWidth="1"/>
    <col min="12" max="17" width="9.85546875" bestFit="1" customWidth="1"/>
    <col min="19" max="19" width="18.140625" customWidth="1"/>
    <col min="32" max="32" width="12.85546875" customWidth="1"/>
  </cols>
  <sheetData>
    <row r="1" spans="1:36" x14ac:dyDescent="0.25">
      <c r="S1" s="699" t="s">
        <v>490</v>
      </c>
    </row>
    <row r="2" spans="1:36" x14ac:dyDescent="0.25">
      <c r="S2" s="699"/>
    </row>
    <row r="3" spans="1:36" x14ac:dyDescent="0.25">
      <c r="S3" s="152" t="s">
        <v>123</v>
      </c>
    </row>
    <row r="4" spans="1:36" s="154" customFormat="1" ht="26.25" customHeight="1" x14ac:dyDescent="0.2">
      <c r="A4" s="153" t="s">
        <v>40</v>
      </c>
      <c r="K4" s="153" t="s">
        <v>124</v>
      </c>
      <c r="S4" s="924" t="s">
        <v>125</v>
      </c>
      <c r="T4" s="926" t="s">
        <v>126</v>
      </c>
      <c r="U4" s="926"/>
      <c r="V4" s="926"/>
      <c r="W4" s="927"/>
      <c r="X4" s="926" t="s">
        <v>127</v>
      </c>
      <c r="Y4" s="928"/>
      <c r="Z4" s="926"/>
      <c r="AA4" s="929" t="s">
        <v>128</v>
      </c>
      <c r="AB4" s="930"/>
      <c r="AC4" s="930"/>
      <c r="AF4" s="153" t="s">
        <v>129</v>
      </c>
      <c r="AJ4" s="134" t="s">
        <v>130</v>
      </c>
    </row>
    <row r="5" spans="1:36" ht="15.75" thickBot="1" x14ac:dyDescent="0.3">
      <c r="B5" s="35" t="s">
        <v>18</v>
      </c>
      <c r="C5" s="35" t="s">
        <v>28</v>
      </c>
      <c r="D5" s="35" t="s">
        <v>36</v>
      </c>
      <c r="E5" s="65" t="s">
        <v>37</v>
      </c>
      <c r="F5" s="137" t="s">
        <v>38</v>
      </c>
      <c r="G5" s="138" t="s">
        <v>39</v>
      </c>
      <c r="H5" s="110"/>
      <c r="I5" s="110"/>
      <c r="L5" s="35" t="s">
        <v>18</v>
      </c>
      <c r="M5" s="35" t="s">
        <v>28</v>
      </c>
      <c r="N5" s="35" t="s">
        <v>36</v>
      </c>
      <c r="O5" s="65" t="s">
        <v>37</v>
      </c>
      <c r="P5" s="124" t="s">
        <v>38</v>
      </c>
      <c r="Q5" s="137" t="s">
        <v>39</v>
      </c>
      <c r="S5" s="925"/>
      <c r="T5" s="155" t="s">
        <v>18</v>
      </c>
      <c r="U5" s="155">
        <v>2011</v>
      </c>
      <c r="V5" s="155" t="s">
        <v>38</v>
      </c>
      <c r="W5" s="156" t="s">
        <v>39</v>
      </c>
      <c r="X5" s="155" t="s">
        <v>131</v>
      </c>
      <c r="Y5" s="157" t="s">
        <v>132</v>
      </c>
      <c r="Z5" s="155" t="s">
        <v>133</v>
      </c>
      <c r="AA5" s="158">
        <v>2011</v>
      </c>
      <c r="AB5" s="155" t="s">
        <v>38</v>
      </c>
      <c r="AC5" s="156" t="s">
        <v>39</v>
      </c>
      <c r="AG5" s="158">
        <v>2011</v>
      </c>
      <c r="AH5" s="155">
        <v>2022</v>
      </c>
    </row>
    <row r="6" spans="1:36" x14ac:dyDescent="0.25">
      <c r="A6" s="20" t="s">
        <v>9</v>
      </c>
      <c r="B6" s="36">
        <v>7096</v>
      </c>
      <c r="C6" s="36">
        <v>3860</v>
      </c>
      <c r="D6" s="36">
        <v>3173</v>
      </c>
      <c r="E6" s="105">
        <v>2395</v>
      </c>
      <c r="F6" s="143">
        <v>2875</v>
      </c>
      <c r="G6" s="144">
        <v>3159</v>
      </c>
      <c r="H6" s="110"/>
      <c r="I6" s="110"/>
      <c r="K6" s="125" t="s">
        <v>92</v>
      </c>
      <c r="L6" s="45">
        <v>56976981</v>
      </c>
      <c r="M6" s="45">
        <v>60026841</v>
      </c>
      <c r="N6" s="45">
        <v>59729080.5</v>
      </c>
      <c r="O6" s="45">
        <v>59438850.5</v>
      </c>
      <c r="P6" s="45">
        <v>59133173</v>
      </c>
      <c r="Q6" s="45">
        <v>59013667</v>
      </c>
      <c r="S6" s="159" t="s">
        <v>9</v>
      </c>
      <c r="T6" s="160">
        <v>7096</v>
      </c>
      <c r="U6" s="160">
        <v>3860</v>
      </c>
      <c r="V6" s="160">
        <v>2875</v>
      </c>
      <c r="W6" s="161">
        <v>3159</v>
      </c>
      <c r="X6" s="162">
        <f>(W6-T6)/T6*100</f>
        <v>-55.481961668545651</v>
      </c>
      <c r="Y6" s="162">
        <f>(W6-U6)/U6*100</f>
        <v>-18.160621761658032</v>
      </c>
      <c r="Z6" s="162">
        <f>(W6-V6)/V6*100</f>
        <v>9.8782608695652172</v>
      </c>
      <c r="AA6" s="163">
        <f>U6/M6*1000000</f>
        <v>64.304566685426607</v>
      </c>
      <c r="AB6" s="162">
        <f>V6/P6*1000000</f>
        <v>48.61907207313228</v>
      </c>
      <c r="AC6" s="162">
        <f>W6/Q6*1000000</f>
        <v>53.529972980665647</v>
      </c>
      <c r="AF6" s="164" t="s">
        <v>112</v>
      </c>
      <c r="AG6" s="165">
        <v>63.784855406628452</v>
      </c>
      <c r="AH6" s="166">
        <v>85.284288687317201</v>
      </c>
    </row>
    <row r="7" spans="1:36" x14ac:dyDescent="0.25">
      <c r="A7" s="72" t="s">
        <v>66</v>
      </c>
      <c r="B7" s="106">
        <v>563</v>
      </c>
      <c r="C7" s="106">
        <v>320</v>
      </c>
      <c r="D7" s="106">
        <v>232</v>
      </c>
      <c r="E7" s="107">
        <v>182</v>
      </c>
      <c r="F7" s="108">
        <v>192</v>
      </c>
      <c r="G7" s="109">
        <v>241</v>
      </c>
      <c r="H7" s="110"/>
      <c r="I7" s="110"/>
      <c r="K7" s="72" t="s">
        <v>93</v>
      </c>
      <c r="L7" s="126">
        <v>4216073.5</v>
      </c>
      <c r="M7" s="126">
        <v>4413816</v>
      </c>
      <c r="N7" s="126">
        <v>4319891</v>
      </c>
      <c r="O7" s="126">
        <v>4293081</v>
      </c>
      <c r="P7" s="126">
        <v>4265647.5</v>
      </c>
      <c r="Q7" s="126">
        <v>4253850.5</v>
      </c>
      <c r="S7" s="164" t="s">
        <v>93</v>
      </c>
      <c r="T7" s="167">
        <v>563</v>
      </c>
      <c r="U7" s="167">
        <v>320</v>
      </c>
      <c r="V7" s="167">
        <v>192</v>
      </c>
      <c r="W7" s="168">
        <v>241</v>
      </c>
      <c r="X7" s="169">
        <f>(W7-T7)/T7*100</f>
        <v>-57.193605683836587</v>
      </c>
      <c r="Y7" s="169">
        <f>(W7-U7)/U7*100</f>
        <v>-24.6875</v>
      </c>
      <c r="Z7" s="169">
        <f>(W7-V7)/V7*100</f>
        <v>25.520833333333332</v>
      </c>
      <c r="AA7" s="165">
        <f t="shared" ref="AA7:AA25" si="0">U7/M7*1000000</f>
        <v>72.499623908200974</v>
      </c>
      <c r="AB7" s="166">
        <f t="shared" ref="AB7:AC26" si="1">V7/P7*1000000</f>
        <v>45.010751591639959</v>
      </c>
      <c r="AC7" s="166">
        <f t="shared" si="1"/>
        <v>56.654553327626353</v>
      </c>
      <c r="AF7" s="170" t="s">
        <v>134</v>
      </c>
      <c r="AG7" s="165">
        <v>70.738589472525916</v>
      </c>
      <c r="AH7" s="166">
        <v>81.13919428780072</v>
      </c>
    </row>
    <row r="8" spans="1:36" x14ac:dyDescent="0.25">
      <c r="A8" s="72" t="s">
        <v>135</v>
      </c>
      <c r="B8" s="111">
        <v>16</v>
      </c>
      <c r="C8" s="111">
        <v>9</v>
      </c>
      <c r="D8" s="111">
        <v>4</v>
      </c>
      <c r="E8" s="112" t="s">
        <v>68</v>
      </c>
      <c r="F8" s="113">
        <v>1</v>
      </c>
      <c r="G8" s="114">
        <v>10</v>
      </c>
      <c r="H8" s="110"/>
      <c r="I8" s="110"/>
      <c r="K8" s="72" t="s">
        <v>134</v>
      </c>
      <c r="L8" s="126">
        <v>119310</v>
      </c>
      <c r="M8" s="126">
        <v>127229</v>
      </c>
      <c r="N8" s="126">
        <v>125343.5</v>
      </c>
      <c r="O8" s="126">
        <v>124561.5</v>
      </c>
      <c r="P8" s="126">
        <v>123724.5</v>
      </c>
      <c r="Q8" s="126">
        <v>123245</v>
      </c>
      <c r="S8" s="164" t="s">
        <v>134</v>
      </c>
      <c r="T8" s="167">
        <v>16</v>
      </c>
      <c r="U8" s="167">
        <v>9</v>
      </c>
      <c r="V8" s="167">
        <v>1</v>
      </c>
      <c r="W8" s="171">
        <v>10</v>
      </c>
      <c r="X8" s="169">
        <f>(W8-T8)/T8*100</f>
        <v>-37.5</v>
      </c>
      <c r="Y8" s="169">
        <f>(W8-U8)/U8*100</f>
        <v>11.111111111111111</v>
      </c>
      <c r="Z8" s="169">
        <f>(W8-V8)/V8*100</f>
        <v>900</v>
      </c>
      <c r="AA8" s="165">
        <f t="shared" si="0"/>
        <v>70.738589472525916</v>
      </c>
      <c r="AB8" s="166">
        <f t="shared" si="1"/>
        <v>8.0824735602083653</v>
      </c>
      <c r="AC8" s="166">
        <f t="shared" si="1"/>
        <v>81.13919428780072</v>
      </c>
      <c r="AF8" s="164" t="s">
        <v>100</v>
      </c>
      <c r="AG8" s="165">
        <v>91.293884256928834</v>
      </c>
      <c r="AH8" s="166">
        <v>70.179840919676352</v>
      </c>
    </row>
    <row r="9" spans="1:36" x14ac:dyDescent="0.25">
      <c r="A9" s="72" t="s">
        <v>69</v>
      </c>
      <c r="B9" s="106">
        <v>173</v>
      </c>
      <c r="C9" s="106">
        <v>80</v>
      </c>
      <c r="D9" s="106">
        <v>64</v>
      </c>
      <c r="E9" s="107">
        <v>59</v>
      </c>
      <c r="F9" s="108">
        <v>64</v>
      </c>
      <c r="G9" s="109">
        <v>57</v>
      </c>
      <c r="H9" s="110"/>
      <c r="I9" s="110"/>
      <c r="K9" s="72" t="s">
        <v>95</v>
      </c>
      <c r="L9" s="126">
        <v>1574575</v>
      </c>
      <c r="M9" s="126">
        <v>1591344.5</v>
      </c>
      <c r="N9" s="126">
        <v>1528903</v>
      </c>
      <c r="O9" s="126">
        <v>1521660.5</v>
      </c>
      <c r="P9" s="126">
        <v>1513861</v>
      </c>
      <c r="Q9" s="126">
        <v>1508431.5</v>
      </c>
      <c r="S9" s="170" t="s">
        <v>95</v>
      </c>
      <c r="T9" s="172">
        <v>173</v>
      </c>
      <c r="U9" s="172">
        <v>80</v>
      </c>
      <c r="V9" s="172">
        <v>64</v>
      </c>
      <c r="W9" s="173">
        <v>57</v>
      </c>
      <c r="X9" s="169">
        <f t="shared" ref="X9:X25" si="2">(W9-T9)/T9*100</f>
        <v>-67.052023121387279</v>
      </c>
      <c r="Y9" s="169">
        <f t="shared" ref="Y9:Y26" si="3">(W9-U9)/U9*100</f>
        <v>-28.749999999999996</v>
      </c>
      <c r="Z9" s="169">
        <f>(W9-V9)/V9*100</f>
        <v>-10.9375</v>
      </c>
      <c r="AA9" s="165">
        <f>U9/M9*1000000</f>
        <v>50.271955569645669</v>
      </c>
      <c r="AB9" s="166">
        <f t="shared" si="1"/>
        <v>42.276008167196331</v>
      </c>
      <c r="AC9" s="166">
        <f t="shared" si="1"/>
        <v>37.787595923315045</v>
      </c>
      <c r="AF9" s="164" t="s">
        <v>98</v>
      </c>
      <c r="AG9" s="165">
        <v>75.561071673055224</v>
      </c>
      <c r="AH9" s="166">
        <v>66.204008580534492</v>
      </c>
    </row>
    <row r="10" spans="1:36" x14ac:dyDescent="0.25">
      <c r="A10" s="72" t="s">
        <v>70</v>
      </c>
      <c r="B10" s="111">
        <v>1073</v>
      </c>
      <c r="C10" s="111">
        <v>532</v>
      </c>
      <c r="D10" s="111">
        <v>438</v>
      </c>
      <c r="E10" s="112">
        <v>317</v>
      </c>
      <c r="F10" s="113">
        <v>357</v>
      </c>
      <c r="G10" s="114">
        <v>402</v>
      </c>
      <c r="H10" s="110"/>
      <c r="I10" s="110"/>
      <c r="K10" s="72" t="s">
        <v>96</v>
      </c>
      <c r="L10" s="126">
        <v>9018996.5</v>
      </c>
      <c r="M10" s="126">
        <v>9778562</v>
      </c>
      <c r="N10" s="126">
        <v>10019217.5</v>
      </c>
      <c r="O10" s="126">
        <v>10004578</v>
      </c>
      <c r="P10" s="126">
        <v>9962279</v>
      </c>
      <c r="Q10" s="126">
        <v>9959756.5</v>
      </c>
      <c r="S10" s="170" t="s">
        <v>96</v>
      </c>
      <c r="T10" s="172">
        <v>1073</v>
      </c>
      <c r="U10" s="172">
        <v>532</v>
      </c>
      <c r="V10" s="172">
        <v>357</v>
      </c>
      <c r="W10" s="173">
        <v>402</v>
      </c>
      <c r="X10" s="169">
        <f t="shared" si="2"/>
        <v>-62.534948741845298</v>
      </c>
      <c r="Y10" s="169">
        <f t="shared" si="3"/>
        <v>-24.436090225563909</v>
      </c>
      <c r="Z10" s="169">
        <f>(W10-V10)/V10*100</f>
        <v>12.605042016806722</v>
      </c>
      <c r="AA10" s="165">
        <f>U10/M10*1000000</f>
        <v>54.404727402658999</v>
      </c>
      <c r="AB10" s="166">
        <f>V10/P10*1000000</f>
        <v>35.835173859314722</v>
      </c>
      <c r="AC10" s="166">
        <f t="shared" si="1"/>
        <v>40.362432555454546</v>
      </c>
      <c r="AF10" s="164" t="s">
        <v>115</v>
      </c>
      <c r="AG10" s="174">
        <v>60.406317051011925</v>
      </c>
      <c r="AH10" s="175">
        <v>63.179994433842495</v>
      </c>
    </row>
    <row r="11" spans="1:36" x14ac:dyDescent="0.25">
      <c r="A11" s="72" t="s">
        <v>136</v>
      </c>
      <c r="B11" s="106">
        <v>148</v>
      </c>
      <c r="C11" s="106">
        <v>58</v>
      </c>
      <c r="D11" s="106">
        <v>71</v>
      </c>
      <c r="E11" s="107">
        <v>56</v>
      </c>
      <c r="F11" s="108">
        <v>49</v>
      </c>
      <c r="G11" s="109">
        <v>66</v>
      </c>
      <c r="H11" s="110"/>
      <c r="I11" s="110"/>
      <c r="K11" s="72" t="s">
        <v>137</v>
      </c>
      <c r="L11" s="126">
        <v>937522.5</v>
      </c>
      <c r="M11" s="126">
        <v>1033737</v>
      </c>
      <c r="N11" s="126">
        <v>1076051.5</v>
      </c>
      <c r="O11" s="126">
        <v>1077573.5</v>
      </c>
      <c r="P11" s="126">
        <v>1075326</v>
      </c>
      <c r="Q11" s="126">
        <v>1075358.5</v>
      </c>
      <c r="S11" s="170" t="s">
        <v>138</v>
      </c>
      <c r="T11" s="172">
        <v>148</v>
      </c>
      <c r="U11" s="172">
        <v>58</v>
      </c>
      <c r="V11" s="172">
        <v>49</v>
      </c>
      <c r="W11" s="173">
        <v>66</v>
      </c>
      <c r="X11" s="169">
        <f t="shared" si="2"/>
        <v>-55.405405405405403</v>
      </c>
      <c r="Y11" s="169">
        <f t="shared" si="3"/>
        <v>13.793103448275861</v>
      </c>
      <c r="Z11" s="169">
        <f t="shared" ref="Z11:Z26" si="4">(W11-V11)/V11*100</f>
        <v>34.693877551020407</v>
      </c>
      <c r="AA11" s="165">
        <f t="shared" si="0"/>
        <v>56.107114285354982</v>
      </c>
      <c r="AB11" s="166">
        <f t="shared" si="1"/>
        <v>45.567576716270231</v>
      </c>
      <c r="AC11" s="166">
        <f t="shared" si="1"/>
        <v>61.374881028047852</v>
      </c>
      <c r="AF11" s="164" t="s">
        <v>139</v>
      </c>
      <c r="AG11" s="165">
        <v>68.599344304600677</v>
      </c>
      <c r="AH11" s="166">
        <v>61.953329886830524</v>
      </c>
    </row>
    <row r="12" spans="1:36" x14ac:dyDescent="0.25">
      <c r="A12" s="72" t="s">
        <v>72</v>
      </c>
      <c r="B12" s="111">
        <v>693</v>
      </c>
      <c r="C12" s="111">
        <v>369</v>
      </c>
      <c r="D12" s="111">
        <v>336</v>
      </c>
      <c r="E12" s="112">
        <v>229</v>
      </c>
      <c r="F12" s="113">
        <v>285</v>
      </c>
      <c r="G12" s="114">
        <v>321</v>
      </c>
      <c r="H12" s="110"/>
      <c r="I12" s="110"/>
      <c r="K12" s="72" t="s">
        <v>98</v>
      </c>
      <c r="L12" s="126">
        <v>4518089.5</v>
      </c>
      <c r="M12" s="126">
        <v>4883467</v>
      </c>
      <c r="N12" s="126">
        <v>4881861.5</v>
      </c>
      <c r="O12" s="126">
        <v>4874481.5</v>
      </c>
      <c r="P12" s="126">
        <v>4858787.5</v>
      </c>
      <c r="Q12" s="126">
        <v>4848649</v>
      </c>
      <c r="S12" s="170" t="s">
        <v>98</v>
      </c>
      <c r="T12" s="172">
        <v>693</v>
      </c>
      <c r="U12" s="172">
        <v>369</v>
      </c>
      <c r="V12" s="172">
        <v>285</v>
      </c>
      <c r="W12" s="173">
        <v>321</v>
      </c>
      <c r="X12" s="169">
        <f t="shared" si="2"/>
        <v>-53.679653679653683</v>
      </c>
      <c r="Y12" s="169">
        <f t="shared" si="3"/>
        <v>-13.008130081300814</v>
      </c>
      <c r="Z12" s="169">
        <f t="shared" si="4"/>
        <v>12.631578947368421</v>
      </c>
      <c r="AA12" s="165">
        <f t="shared" si="0"/>
        <v>75.561071673055224</v>
      </c>
      <c r="AB12" s="166">
        <f t="shared" si="1"/>
        <v>58.656609287811001</v>
      </c>
      <c r="AC12" s="166">
        <f t="shared" si="1"/>
        <v>66.204008580534492</v>
      </c>
      <c r="AF12" s="164" t="s">
        <v>101</v>
      </c>
      <c r="AG12" s="165">
        <v>71.047500213812768</v>
      </c>
      <c r="AH12" s="166">
        <v>61.432004600028506</v>
      </c>
    </row>
    <row r="13" spans="1:36" x14ac:dyDescent="0.25">
      <c r="A13" s="72" t="s">
        <v>73</v>
      </c>
      <c r="B13" s="106">
        <v>207</v>
      </c>
      <c r="C13" s="106">
        <v>84</v>
      </c>
      <c r="D13" s="106">
        <v>72</v>
      </c>
      <c r="E13" s="107">
        <v>47</v>
      </c>
      <c r="F13" s="108">
        <v>82</v>
      </c>
      <c r="G13" s="109">
        <v>74</v>
      </c>
      <c r="H13" s="110"/>
      <c r="I13" s="110"/>
      <c r="K13" s="72" t="s">
        <v>99</v>
      </c>
      <c r="L13" s="126">
        <v>1182975.5</v>
      </c>
      <c r="M13" s="126">
        <v>1224501.5</v>
      </c>
      <c r="N13" s="126">
        <v>1208315</v>
      </c>
      <c r="O13" s="126">
        <v>1203863</v>
      </c>
      <c r="P13" s="126">
        <v>1198078.5</v>
      </c>
      <c r="Q13" s="126">
        <v>1194447.5</v>
      </c>
      <c r="S13" s="170" t="s">
        <v>139</v>
      </c>
      <c r="T13" s="172">
        <v>207</v>
      </c>
      <c r="U13" s="172">
        <v>84</v>
      </c>
      <c r="V13" s="172">
        <v>82</v>
      </c>
      <c r="W13" s="173">
        <v>74</v>
      </c>
      <c r="X13" s="169">
        <f t="shared" si="2"/>
        <v>-64.251207729468589</v>
      </c>
      <c r="Y13" s="169">
        <f t="shared" si="3"/>
        <v>-11.904761904761903</v>
      </c>
      <c r="Z13" s="169">
        <f t="shared" si="4"/>
        <v>-9.7560975609756095</v>
      </c>
      <c r="AA13" s="165">
        <f t="shared" si="0"/>
        <v>68.599344304600677</v>
      </c>
      <c r="AB13" s="166">
        <f>V13/P13*1000000</f>
        <v>68.44292757110658</v>
      </c>
      <c r="AC13" s="166">
        <f t="shared" si="1"/>
        <v>61.953329886830524</v>
      </c>
      <c r="AF13" s="170" t="s">
        <v>138</v>
      </c>
      <c r="AG13" s="165">
        <v>56.107114285354982</v>
      </c>
      <c r="AH13" s="166">
        <v>61.374881028047852</v>
      </c>
    </row>
    <row r="14" spans="1:36" x14ac:dyDescent="0.25">
      <c r="A14" s="72" t="s">
        <v>74</v>
      </c>
      <c r="B14" s="111">
        <v>813</v>
      </c>
      <c r="C14" s="111">
        <v>400</v>
      </c>
      <c r="D14" s="111">
        <v>352</v>
      </c>
      <c r="E14" s="112">
        <v>223</v>
      </c>
      <c r="F14" s="113">
        <v>281</v>
      </c>
      <c r="G14" s="114">
        <v>311</v>
      </c>
      <c r="H14" s="110"/>
      <c r="I14" s="110"/>
      <c r="K14" s="72" t="s">
        <v>100</v>
      </c>
      <c r="L14" s="126">
        <v>3984686.5</v>
      </c>
      <c r="M14" s="126">
        <v>4381454.5</v>
      </c>
      <c r="N14" s="126">
        <v>4461786</v>
      </c>
      <c r="O14" s="126">
        <v>4451528</v>
      </c>
      <c r="P14" s="126">
        <v>4432151.5</v>
      </c>
      <c r="Q14" s="126">
        <v>4431472</v>
      </c>
      <c r="S14" s="164" t="s">
        <v>100</v>
      </c>
      <c r="T14" s="167">
        <v>813</v>
      </c>
      <c r="U14" s="167">
        <v>400</v>
      </c>
      <c r="V14" s="167">
        <v>281</v>
      </c>
      <c r="W14" s="168">
        <v>311</v>
      </c>
      <c r="X14" s="169">
        <f t="shared" si="2"/>
        <v>-61.746617466174655</v>
      </c>
      <c r="Y14" s="169">
        <f t="shared" si="3"/>
        <v>-22.25</v>
      </c>
      <c r="Z14" s="169">
        <f t="shared" si="4"/>
        <v>10.676156583629894</v>
      </c>
      <c r="AA14" s="165">
        <f t="shared" si="0"/>
        <v>91.293884256928834</v>
      </c>
      <c r="AB14" s="166">
        <f t="shared" si="1"/>
        <v>63.40035984780755</v>
      </c>
      <c r="AC14" s="166">
        <f t="shared" si="1"/>
        <v>70.179840919676352</v>
      </c>
      <c r="AF14" s="164" t="s">
        <v>103</v>
      </c>
      <c r="AG14" s="165">
        <v>83.235848453974768</v>
      </c>
      <c r="AH14" s="166">
        <v>61.249599521849277</v>
      </c>
    </row>
    <row r="15" spans="1:36" x14ac:dyDescent="0.25">
      <c r="A15" s="72" t="s">
        <v>75</v>
      </c>
      <c r="B15" s="106">
        <v>501</v>
      </c>
      <c r="C15" s="106">
        <v>265</v>
      </c>
      <c r="D15" s="106">
        <v>209</v>
      </c>
      <c r="E15" s="107">
        <v>152</v>
      </c>
      <c r="F15" s="108">
        <v>190</v>
      </c>
      <c r="G15" s="109">
        <v>225</v>
      </c>
      <c r="H15" s="110"/>
      <c r="I15" s="110"/>
      <c r="K15" s="72" t="s">
        <v>101</v>
      </c>
      <c r="L15" s="126">
        <v>3496983</v>
      </c>
      <c r="M15" s="126">
        <v>3729899</v>
      </c>
      <c r="N15" s="126">
        <v>3696949</v>
      </c>
      <c r="O15" s="126">
        <v>3692710</v>
      </c>
      <c r="P15" s="126">
        <v>3678028</v>
      </c>
      <c r="Q15" s="126">
        <v>3662586</v>
      </c>
      <c r="S15" s="164" t="s">
        <v>101</v>
      </c>
      <c r="T15" s="167">
        <v>501</v>
      </c>
      <c r="U15" s="167">
        <v>265</v>
      </c>
      <c r="V15" s="167">
        <v>190</v>
      </c>
      <c r="W15" s="168">
        <v>225</v>
      </c>
      <c r="X15" s="169">
        <f t="shared" si="2"/>
        <v>-55.08982035928144</v>
      </c>
      <c r="Y15" s="169">
        <f t="shared" si="3"/>
        <v>-15.09433962264151</v>
      </c>
      <c r="Z15" s="169">
        <f t="shared" si="4"/>
        <v>18.421052631578945</v>
      </c>
      <c r="AA15" s="165">
        <f t="shared" si="0"/>
        <v>71.047500213812768</v>
      </c>
      <c r="AB15" s="166">
        <f t="shared" si="1"/>
        <v>51.658116795195689</v>
      </c>
      <c r="AC15" s="166">
        <f>W15/Q15*1000000</f>
        <v>61.432004600028506</v>
      </c>
      <c r="AF15" s="164" t="s">
        <v>104</v>
      </c>
      <c r="AG15" s="165">
        <v>76.105190624700057</v>
      </c>
      <c r="AH15" s="166">
        <v>59.28948115407762</v>
      </c>
    </row>
    <row r="16" spans="1:36" x14ac:dyDescent="0.25">
      <c r="A16" s="72" t="s">
        <v>76</v>
      </c>
      <c r="B16" s="111">
        <v>117</v>
      </c>
      <c r="C16" s="111">
        <v>61</v>
      </c>
      <c r="D16" s="111">
        <v>51</v>
      </c>
      <c r="E16" s="112">
        <v>45</v>
      </c>
      <c r="F16" s="113">
        <v>53</v>
      </c>
      <c r="G16" s="114">
        <v>49</v>
      </c>
      <c r="H16" s="110"/>
      <c r="I16" s="110"/>
      <c r="K16" s="72" t="s">
        <v>102</v>
      </c>
      <c r="L16" s="126">
        <v>825181.5</v>
      </c>
      <c r="M16" s="126">
        <v>889928.5</v>
      </c>
      <c r="N16" s="126">
        <v>871954.5</v>
      </c>
      <c r="O16" s="126">
        <v>867808.5</v>
      </c>
      <c r="P16" s="126">
        <v>862132</v>
      </c>
      <c r="Q16" s="126">
        <v>857609.5</v>
      </c>
      <c r="S16" s="164" t="s">
        <v>102</v>
      </c>
      <c r="T16" s="167">
        <v>117</v>
      </c>
      <c r="U16" s="167">
        <v>61</v>
      </c>
      <c r="V16" s="167">
        <v>53</v>
      </c>
      <c r="W16" s="168">
        <v>49</v>
      </c>
      <c r="X16" s="169">
        <f t="shared" si="2"/>
        <v>-58.119658119658126</v>
      </c>
      <c r="Y16" s="169">
        <f t="shared" si="3"/>
        <v>-19.672131147540984</v>
      </c>
      <c r="Z16" s="169">
        <f t="shared" si="4"/>
        <v>-7.5471698113207548</v>
      </c>
      <c r="AA16" s="165">
        <f t="shared" si="0"/>
        <v>68.544832534299104</v>
      </c>
      <c r="AB16" s="166">
        <f t="shared" si="1"/>
        <v>61.475504911080897</v>
      </c>
      <c r="AC16" s="166">
        <f t="shared" si="1"/>
        <v>57.135561114936344</v>
      </c>
      <c r="AF16" s="164" t="s">
        <v>111</v>
      </c>
      <c r="AG16" s="165">
        <v>66.062475356076135</v>
      </c>
      <c r="AH16" s="166">
        <v>57.722092134675343</v>
      </c>
    </row>
    <row r="17" spans="1:36" x14ac:dyDescent="0.25">
      <c r="A17" s="72" t="s">
        <v>77</v>
      </c>
      <c r="B17" s="106">
        <v>228</v>
      </c>
      <c r="C17" s="106">
        <v>129</v>
      </c>
      <c r="D17" s="106">
        <v>99</v>
      </c>
      <c r="E17" s="107">
        <v>69</v>
      </c>
      <c r="F17" s="108">
        <v>84</v>
      </c>
      <c r="G17" s="109">
        <v>91</v>
      </c>
      <c r="H17" s="110"/>
      <c r="I17" s="110"/>
      <c r="K17" s="72" t="s">
        <v>103</v>
      </c>
      <c r="L17" s="126">
        <v>1458734.5</v>
      </c>
      <c r="M17" s="126">
        <v>1549813</v>
      </c>
      <c r="N17" s="126">
        <v>1516496.5</v>
      </c>
      <c r="O17" s="126">
        <v>1505454</v>
      </c>
      <c r="P17" s="126">
        <v>1492693</v>
      </c>
      <c r="Q17" s="126">
        <v>1485724</v>
      </c>
      <c r="S17" s="164" t="s">
        <v>103</v>
      </c>
      <c r="T17" s="167">
        <v>228</v>
      </c>
      <c r="U17" s="167">
        <v>129</v>
      </c>
      <c r="V17" s="167">
        <v>84</v>
      </c>
      <c r="W17" s="168">
        <v>91</v>
      </c>
      <c r="X17" s="169">
        <f t="shared" si="2"/>
        <v>-60.087719298245609</v>
      </c>
      <c r="Y17" s="169">
        <f t="shared" si="3"/>
        <v>-29.457364341085274</v>
      </c>
      <c r="Z17" s="169">
        <f t="shared" si="4"/>
        <v>8.3333333333333321</v>
      </c>
      <c r="AA17" s="165">
        <f t="shared" si="0"/>
        <v>83.235848453974768</v>
      </c>
      <c r="AB17" s="166">
        <f t="shared" si="1"/>
        <v>56.27413004549495</v>
      </c>
      <c r="AC17" s="166">
        <f t="shared" si="1"/>
        <v>61.249599521849277</v>
      </c>
      <c r="AF17" s="164" t="s">
        <v>102</v>
      </c>
      <c r="AG17" s="165">
        <v>68.544832534299104</v>
      </c>
      <c r="AH17" s="166">
        <v>57.135561114936344</v>
      </c>
    </row>
    <row r="18" spans="1:36" x14ac:dyDescent="0.25">
      <c r="A18" s="72" t="s">
        <v>78</v>
      </c>
      <c r="B18" s="111">
        <v>731</v>
      </c>
      <c r="C18" s="111">
        <v>425</v>
      </c>
      <c r="D18" s="111">
        <v>295</v>
      </c>
      <c r="E18" s="112">
        <v>261</v>
      </c>
      <c r="F18" s="113">
        <v>288</v>
      </c>
      <c r="G18" s="114">
        <v>339</v>
      </c>
      <c r="H18" s="110"/>
      <c r="I18" s="110"/>
      <c r="K18" s="72" t="s">
        <v>104</v>
      </c>
      <c r="L18" s="126">
        <v>5117063.5</v>
      </c>
      <c r="M18" s="126">
        <v>5584376</v>
      </c>
      <c r="N18" s="126">
        <v>5764388</v>
      </c>
      <c r="O18" s="126">
        <v>5743049.5</v>
      </c>
      <c r="P18" s="126">
        <v>5722640.5</v>
      </c>
      <c r="Q18" s="126">
        <v>5717709</v>
      </c>
      <c r="S18" s="164" t="s">
        <v>104</v>
      </c>
      <c r="T18" s="167">
        <v>731</v>
      </c>
      <c r="U18" s="167">
        <v>425</v>
      </c>
      <c r="V18" s="167">
        <v>288</v>
      </c>
      <c r="W18" s="168">
        <v>339</v>
      </c>
      <c r="X18" s="169">
        <f t="shared" si="2"/>
        <v>-53.625170998632008</v>
      </c>
      <c r="Y18" s="169">
        <f t="shared" si="3"/>
        <v>-20.235294117647058</v>
      </c>
      <c r="Z18" s="169">
        <f t="shared" si="4"/>
        <v>17.708333333333336</v>
      </c>
      <c r="AA18" s="165">
        <f t="shared" si="0"/>
        <v>76.105190624700057</v>
      </c>
      <c r="AB18" s="166">
        <f t="shared" si="1"/>
        <v>50.32641837277739</v>
      </c>
      <c r="AC18" s="166">
        <f t="shared" si="1"/>
        <v>59.28948115407762</v>
      </c>
      <c r="AF18" s="164" t="s">
        <v>93</v>
      </c>
      <c r="AG18" s="165">
        <v>72.499623908200974</v>
      </c>
      <c r="AH18" s="166">
        <v>56.654553327626353</v>
      </c>
    </row>
    <row r="19" spans="1:36" x14ac:dyDescent="0.25">
      <c r="A19" s="115" t="s">
        <v>79</v>
      </c>
      <c r="B19" s="54">
        <v>168</v>
      </c>
      <c r="C19" s="54">
        <v>83</v>
      </c>
      <c r="D19" s="54">
        <v>78</v>
      </c>
      <c r="E19" s="67">
        <v>59</v>
      </c>
      <c r="F19" s="176">
        <v>80</v>
      </c>
      <c r="G19" s="177">
        <v>59</v>
      </c>
      <c r="H19" s="110"/>
      <c r="I19" s="110"/>
      <c r="K19" s="115" t="s">
        <v>10</v>
      </c>
      <c r="L19" s="55">
        <v>1261743.5</v>
      </c>
      <c r="M19" s="55">
        <v>1330422</v>
      </c>
      <c r="N19" s="55">
        <v>1297293</v>
      </c>
      <c r="O19" s="55">
        <v>1287476.5</v>
      </c>
      <c r="P19" s="55">
        <v>1278481</v>
      </c>
      <c r="Q19" s="55">
        <v>1274288.5</v>
      </c>
      <c r="S19" s="159" t="s">
        <v>10</v>
      </c>
      <c r="T19" s="160">
        <v>168</v>
      </c>
      <c r="U19" s="160">
        <v>83</v>
      </c>
      <c r="V19" s="160">
        <v>80</v>
      </c>
      <c r="W19" s="161">
        <v>59</v>
      </c>
      <c r="X19" s="162">
        <f t="shared" si="2"/>
        <v>-64.88095238095238</v>
      </c>
      <c r="Y19" s="162">
        <f t="shared" si="3"/>
        <v>-28.915662650602407</v>
      </c>
      <c r="Z19" s="162">
        <f t="shared" si="4"/>
        <v>-26.25</v>
      </c>
      <c r="AA19" s="163">
        <f t="shared" si="0"/>
        <v>62.386220312051364</v>
      </c>
      <c r="AB19" s="162">
        <f t="shared" si="1"/>
        <v>62.574258045289689</v>
      </c>
      <c r="AC19" s="162">
        <f t="shared" si="1"/>
        <v>46.300347213366521</v>
      </c>
      <c r="AF19" s="159" t="s">
        <v>9</v>
      </c>
      <c r="AG19" s="163">
        <v>64.304566685426607</v>
      </c>
      <c r="AH19" s="162">
        <v>53.529972980665647</v>
      </c>
    </row>
    <row r="20" spans="1:36" x14ac:dyDescent="0.25">
      <c r="A20" s="72" t="s">
        <v>84</v>
      </c>
      <c r="B20" s="111">
        <v>37</v>
      </c>
      <c r="C20" s="111">
        <v>19</v>
      </c>
      <c r="D20" s="111">
        <v>28</v>
      </c>
      <c r="E20" s="112">
        <v>25</v>
      </c>
      <c r="F20" s="113">
        <v>15</v>
      </c>
      <c r="G20" s="114">
        <v>14</v>
      </c>
      <c r="H20" s="110"/>
      <c r="I20" s="110"/>
      <c r="K20" s="72" t="s">
        <v>109</v>
      </c>
      <c r="L20" s="131">
        <v>320829</v>
      </c>
      <c r="M20" s="131">
        <v>314366</v>
      </c>
      <c r="N20" s="131">
        <v>302153</v>
      </c>
      <c r="O20" s="131">
        <v>297405</v>
      </c>
      <c r="P20" s="131">
        <v>293222</v>
      </c>
      <c r="Q20" s="131">
        <v>291393</v>
      </c>
      <c r="S20" s="164" t="s">
        <v>109</v>
      </c>
      <c r="T20" s="167">
        <v>37</v>
      </c>
      <c r="U20" s="167">
        <v>19</v>
      </c>
      <c r="V20" s="167">
        <v>15</v>
      </c>
      <c r="W20" s="168">
        <v>14</v>
      </c>
      <c r="X20" s="169">
        <f t="shared" si="2"/>
        <v>-62.162162162162161</v>
      </c>
      <c r="Y20" s="169">
        <f t="shared" si="3"/>
        <v>-26.315789473684209</v>
      </c>
      <c r="Z20" s="169">
        <f t="shared" si="4"/>
        <v>-6.666666666666667</v>
      </c>
      <c r="AA20" s="165">
        <f t="shared" si="0"/>
        <v>60.439106010191942</v>
      </c>
      <c r="AB20" s="166">
        <f t="shared" si="1"/>
        <v>51.155779579976951</v>
      </c>
      <c r="AC20" s="166">
        <f t="shared" si="1"/>
        <v>48.045080012217177</v>
      </c>
      <c r="AF20" s="170" t="s">
        <v>109</v>
      </c>
      <c r="AG20" s="165">
        <v>60.439106010191942</v>
      </c>
      <c r="AH20" s="166">
        <v>48.045080012217177</v>
      </c>
    </row>
    <row r="21" spans="1:36" x14ac:dyDescent="0.25">
      <c r="A21" s="72" t="s">
        <v>85</v>
      </c>
      <c r="B21" s="106">
        <v>357</v>
      </c>
      <c r="C21" s="106">
        <v>243</v>
      </c>
      <c r="D21" s="106">
        <v>223</v>
      </c>
      <c r="E21" s="107">
        <v>176</v>
      </c>
      <c r="F21" s="108">
        <v>214</v>
      </c>
      <c r="G21" s="109">
        <v>228</v>
      </c>
      <c r="H21" s="110"/>
      <c r="I21" s="110"/>
      <c r="K21" s="72" t="s">
        <v>110</v>
      </c>
      <c r="L21" s="126">
        <v>5704049.5</v>
      </c>
      <c r="M21" s="126">
        <v>5825210</v>
      </c>
      <c r="N21" s="126">
        <v>5726217</v>
      </c>
      <c r="O21" s="126">
        <v>5668201.5</v>
      </c>
      <c r="P21" s="126">
        <v>5624340</v>
      </c>
      <c r="Q21" s="126">
        <v>5616978</v>
      </c>
      <c r="S21" s="164" t="s">
        <v>110</v>
      </c>
      <c r="T21" s="167">
        <v>357</v>
      </c>
      <c r="U21" s="167">
        <v>243</v>
      </c>
      <c r="V21" s="167">
        <v>214</v>
      </c>
      <c r="W21" s="168">
        <v>228</v>
      </c>
      <c r="X21" s="169">
        <f t="shared" si="2"/>
        <v>-36.134453781512605</v>
      </c>
      <c r="Y21" s="169">
        <f t="shared" si="3"/>
        <v>-6.1728395061728394</v>
      </c>
      <c r="Z21" s="169">
        <f t="shared" si="4"/>
        <v>6.5420560747663545</v>
      </c>
      <c r="AA21" s="165">
        <f t="shared" si="0"/>
        <v>41.715234300565989</v>
      </c>
      <c r="AB21" s="166">
        <f t="shared" si="1"/>
        <v>38.048908849749481</v>
      </c>
      <c r="AC21" s="166">
        <f t="shared" si="1"/>
        <v>40.591221827822714</v>
      </c>
      <c r="AF21" s="164" t="s">
        <v>114</v>
      </c>
      <c r="AG21" s="165">
        <v>53.549756022569149</v>
      </c>
      <c r="AH21" s="166">
        <v>46.852268681176014</v>
      </c>
    </row>
    <row r="22" spans="1:36" x14ac:dyDescent="0.25">
      <c r="A22" s="72" t="s">
        <v>86</v>
      </c>
      <c r="B22" s="111">
        <v>462</v>
      </c>
      <c r="C22" s="111">
        <v>271</v>
      </c>
      <c r="D22" s="111">
        <v>207</v>
      </c>
      <c r="E22" s="112">
        <v>160</v>
      </c>
      <c r="F22" s="113">
        <v>203</v>
      </c>
      <c r="G22" s="114">
        <v>226</v>
      </c>
      <c r="H22" s="110"/>
      <c r="I22" s="110"/>
      <c r="K22" s="72" t="s">
        <v>111</v>
      </c>
      <c r="L22" s="126">
        <v>4023374</v>
      </c>
      <c r="M22" s="126">
        <v>4102177.5</v>
      </c>
      <c r="N22" s="126">
        <v>3964416.5</v>
      </c>
      <c r="O22" s="126">
        <v>3943541</v>
      </c>
      <c r="P22" s="126">
        <v>3928359</v>
      </c>
      <c r="Q22" s="126">
        <v>3915312</v>
      </c>
      <c r="S22" s="164" t="s">
        <v>111</v>
      </c>
      <c r="T22" s="167">
        <v>462</v>
      </c>
      <c r="U22" s="167">
        <v>271</v>
      </c>
      <c r="V22" s="167">
        <v>203</v>
      </c>
      <c r="W22" s="168">
        <v>226</v>
      </c>
      <c r="X22" s="169">
        <f t="shared" si="2"/>
        <v>-51.082251082251084</v>
      </c>
      <c r="Y22" s="169">
        <f t="shared" si="3"/>
        <v>-16.605166051660518</v>
      </c>
      <c r="Z22" s="169">
        <f t="shared" si="4"/>
        <v>11.330049261083744</v>
      </c>
      <c r="AA22" s="165">
        <f t="shared" si="0"/>
        <v>66.062475356076135</v>
      </c>
      <c r="AB22" s="166">
        <f t="shared" si="1"/>
        <v>51.675521509108513</v>
      </c>
      <c r="AC22" s="166">
        <f t="shared" si="1"/>
        <v>57.722092134675343</v>
      </c>
      <c r="AF22" s="178" t="s">
        <v>10</v>
      </c>
      <c r="AG22" s="163">
        <v>62.386220312051364</v>
      </c>
      <c r="AH22" s="162">
        <v>46.300347213366521</v>
      </c>
      <c r="AJ22" s="135" t="s">
        <v>118</v>
      </c>
    </row>
    <row r="23" spans="1:36" x14ac:dyDescent="0.25">
      <c r="A23" s="72" t="s">
        <v>87</v>
      </c>
      <c r="B23" s="106">
        <v>59</v>
      </c>
      <c r="C23" s="106">
        <v>37</v>
      </c>
      <c r="D23" s="106">
        <v>29</v>
      </c>
      <c r="E23" s="107">
        <v>18</v>
      </c>
      <c r="F23" s="108">
        <v>36</v>
      </c>
      <c r="G23" s="109">
        <v>46</v>
      </c>
      <c r="H23" s="110"/>
      <c r="I23" s="110"/>
      <c r="K23" s="72" t="s">
        <v>112</v>
      </c>
      <c r="L23" s="126">
        <v>598253.5</v>
      </c>
      <c r="M23" s="126">
        <v>580075</v>
      </c>
      <c r="N23" s="126">
        <v>555920.5</v>
      </c>
      <c r="O23" s="126">
        <v>549192</v>
      </c>
      <c r="P23" s="126">
        <v>543149</v>
      </c>
      <c r="Q23" s="126">
        <v>539372.5</v>
      </c>
      <c r="S23" s="164" t="s">
        <v>112</v>
      </c>
      <c r="T23" s="167">
        <v>59</v>
      </c>
      <c r="U23" s="167">
        <v>37</v>
      </c>
      <c r="V23" s="167">
        <v>36</v>
      </c>
      <c r="W23" s="168">
        <v>46</v>
      </c>
      <c r="X23" s="169">
        <f t="shared" si="2"/>
        <v>-22.033898305084744</v>
      </c>
      <c r="Y23" s="169">
        <f t="shared" si="3"/>
        <v>24.324324324324326</v>
      </c>
      <c r="Z23" s="169">
        <f t="shared" si="4"/>
        <v>27.777777777777779</v>
      </c>
      <c r="AA23" s="165">
        <f t="shared" si="0"/>
        <v>63.784855406628452</v>
      </c>
      <c r="AB23" s="166">
        <f t="shared" si="1"/>
        <v>66.280155169207717</v>
      </c>
      <c r="AC23" s="166">
        <f t="shared" si="1"/>
        <v>85.284288687317201</v>
      </c>
      <c r="AF23" s="164" t="s">
        <v>110</v>
      </c>
      <c r="AG23" s="165">
        <v>41.715234300565989</v>
      </c>
      <c r="AH23" s="166">
        <v>40.591221827822714</v>
      </c>
    </row>
    <row r="24" spans="1:36" x14ac:dyDescent="0.25">
      <c r="A24" s="72" t="s">
        <v>88</v>
      </c>
      <c r="B24" s="111">
        <v>173</v>
      </c>
      <c r="C24" s="111">
        <v>104</v>
      </c>
      <c r="D24" s="111">
        <v>104</v>
      </c>
      <c r="E24" s="112">
        <v>61</v>
      </c>
      <c r="F24" s="113">
        <v>85</v>
      </c>
      <c r="G24" s="114">
        <v>74</v>
      </c>
      <c r="H24" s="110"/>
      <c r="I24" s="110"/>
      <c r="K24" s="72" t="s">
        <v>113</v>
      </c>
      <c r="L24" s="126">
        <v>2013453.5</v>
      </c>
      <c r="M24" s="126">
        <v>1970292.5</v>
      </c>
      <c r="N24" s="126">
        <v>1903065.5</v>
      </c>
      <c r="O24" s="126">
        <v>1877355.5</v>
      </c>
      <c r="P24" s="126">
        <v>1858027.5</v>
      </c>
      <c r="Q24" s="126">
        <v>1851032</v>
      </c>
      <c r="S24" s="164" t="s">
        <v>113</v>
      </c>
      <c r="T24" s="167">
        <v>173</v>
      </c>
      <c r="U24" s="167">
        <v>104</v>
      </c>
      <c r="V24" s="167">
        <v>85</v>
      </c>
      <c r="W24" s="168">
        <v>74</v>
      </c>
      <c r="X24" s="169">
        <f t="shared" si="2"/>
        <v>-57.225433526011557</v>
      </c>
      <c r="Y24" s="169">
        <f t="shared" si="3"/>
        <v>-28.846153846153843</v>
      </c>
      <c r="Z24" s="169">
        <f t="shared" si="4"/>
        <v>-12.941176470588237</v>
      </c>
      <c r="AA24" s="165">
        <f t="shared" si="0"/>
        <v>52.784040948234839</v>
      </c>
      <c r="AB24" s="166">
        <f t="shared" si="1"/>
        <v>45.747439152542142</v>
      </c>
      <c r="AC24" s="166">
        <f t="shared" si="1"/>
        <v>39.977698926868904</v>
      </c>
      <c r="AF24" s="164" t="s">
        <v>96</v>
      </c>
      <c r="AG24" s="165">
        <v>54.404727402658999</v>
      </c>
      <c r="AH24" s="166">
        <v>40.362432555454546</v>
      </c>
    </row>
    <row r="25" spans="1:36" x14ac:dyDescent="0.25">
      <c r="A25" s="72" t="s">
        <v>89</v>
      </c>
      <c r="B25" s="106">
        <v>365</v>
      </c>
      <c r="C25" s="106">
        <v>271</v>
      </c>
      <c r="D25" s="106">
        <v>210</v>
      </c>
      <c r="E25" s="107">
        <v>161</v>
      </c>
      <c r="F25" s="108">
        <v>225</v>
      </c>
      <c r="G25" s="109">
        <v>226</v>
      </c>
      <c r="H25" s="110"/>
      <c r="I25" s="110"/>
      <c r="K25" s="72" t="s">
        <v>114</v>
      </c>
      <c r="L25" s="126">
        <v>4972687</v>
      </c>
      <c r="M25" s="126">
        <v>5060714</v>
      </c>
      <c r="N25" s="126">
        <v>4891919</v>
      </c>
      <c r="O25" s="126">
        <v>4854497.5</v>
      </c>
      <c r="P25" s="126">
        <v>4833517</v>
      </c>
      <c r="Q25" s="126">
        <v>4823672.5</v>
      </c>
      <c r="S25" s="164" t="s">
        <v>114</v>
      </c>
      <c r="T25" s="167">
        <v>365</v>
      </c>
      <c r="U25" s="167">
        <v>271</v>
      </c>
      <c r="V25" s="167">
        <v>225</v>
      </c>
      <c r="W25" s="168">
        <v>226</v>
      </c>
      <c r="X25" s="169">
        <f t="shared" si="2"/>
        <v>-38.082191780821915</v>
      </c>
      <c r="Y25" s="169">
        <f t="shared" si="3"/>
        <v>-16.605166051660518</v>
      </c>
      <c r="Z25" s="169">
        <f t="shared" si="4"/>
        <v>0.44444444444444442</v>
      </c>
      <c r="AA25" s="165">
        <f t="shared" si="0"/>
        <v>53.549756022569149</v>
      </c>
      <c r="AB25" s="166">
        <f t="shared" si="1"/>
        <v>46.549955239631927</v>
      </c>
      <c r="AC25" s="166">
        <f t="shared" si="1"/>
        <v>46.852268681176014</v>
      </c>
      <c r="AF25" s="170" t="s">
        <v>113</v>
      </c>
      <c r="AG25" s="165">
        <v>52.784040948234839</v>
      </c>
      <c r="AH25" s="166">
        <v>39.977698926868904</v>
      </c>
    </row>
    <row r="26" spans="1:36" x14ac:dyDescent="0.25">
      <c r="A26" s="72" t="s">
        <v>90</v>
      </c>
      <c r="B26" s="111">
        <v>212</v>
      </c>
      <c r="C26" s="111">
        <v>100</v>
      </c>
      <c r="D26" s="111">
        <v>71</v>
      </c>
      <c r="E26" s="112">
        <v>95</v>
      </c>
      <c r="F26" s="121">
        <v>91</v>
      </c>
      <c r="G26" s="122">
        <v>100</v>
      </c>
      <c r="H26" s="110"/>
      <c r="I26" s="110"/>
      <c r="K26" s="72" t="s">
        <v>115</v>
      </c>
      <c r="L26" s="126">
        <v>1632399.5</v>
      </c>
      <c r="M26" s="126">
        <v>1655456</v>
      </c>
      <c r="N26" s="126">
        <v>1616939</v>
      </c>
      <c r="O26" s="126">
        <v>1600832.5</v>
      </c>
      <c r="P26" s="126">
        <v>1588728.5</v>
      </c>
      <c r="Q26" s="126">
        <v>1582779.5</v>
      </c>
      <c r="S26" s="164" t="s">
        <v>115</v>
      </c>
      <c r="T26" s="167">
        <v>212</v>
      </c>
      <c r="U26" s="167">
        <v>100</v>
      </c>
      <c r="V26" s="167">
        <v>91</v>
      </c>
      <c r="W26" s="168">
        <v>100</v>
      </c>
      <c r="X26" s="169">
        <f>(W26-T26)/T26*100</f>
        <v>-52.830188679245282</v>
      </c>
      <c r="Y26" s="169">
        <f t="shared" si="3"/>
        <v>0</v>
      </c>
      <c r="Z26" s="169">
        <f t="shared" si="4"/>
        <v>9.8901098901098905</v>
      </c>
      <c r="AA26" s="165">
        <f>U26/M26*1000000</f>
        <v>60.406317051011925</v>
      </c>
      <c r="AB26" s="166">
        <f t="shared" si="1"/>
        <v>57.278509197764123</v>
      </c>
      <c r="AC26" s="166">
        <f>W26/Q26*1000000</f>
        <v>63.179994433842495</v>
      </c>
      <c r="AF26" s="164" t="s">
        <v>95</v>
      </c>
      <c r="AG26" s="165">
        <v>50.271955569645669</v>
      </c>
      <c r="AH26" s="166">
        <v>37.787595923315045</v>
      </c>
    </row>
    <row r="27" spans="1:36" x14ac:dyDescent="0.25">
      <c r="F27" s="110"/>
      <c r="G27" s="110"/>
    </row>
    <row r="28" spans="1:36" x14ac:dyDescent="0.25">
      <c r="S28" s="135" t="s">
        <v>118</v>
      </c>
      <c r="AJ28" s="179"/>
    </row>
    <row r="29" spans="1:36" ht="27.75" customHeight="1" x14ac:dyDescent="0.25">
      <c r="AA29" s="929" t="s">
        <v>140</v>
      </c>
      <c r="AB29" s="930"/>
      <c r="AC29" s="930"/>
      <c r="AF29" s="110"/>
      <c r="AG29" s="110"/>
      <c r="AH29" s="110"/>
    </row>
    <row r="30" spans="1:36" ht="15.75" thickBot="1" x14ac:dyDescent="0.3">
      <c r="B30" s="35" t="s">
        <v>18</v>
      </c>
      <c r="C30" s="35" t="s">
        <v>28</v>
      </c>
      <c r="D30" s="35" t="s">
        <v>36</v>
      </c>
      <c r="E30" s="65" t="s">
        <v>37</v>
      </c>
      <c r="F30" s="137" t="s">
        <v>38</v>
      </c>
      <c r="G30" s="180" t="s">
        <v>39</v>
      </c>
      <c r="L30" s="35" t="s">
        <v>18</v>
      </c>
      <c r="M30" s="35" t="s">
        <v>28</v>
      </c>
      <c r="N30" s="35" t="s">
        <v>36</v>
      </c>
      <c r="O30" s="65" t="s">
        <v>37</v>
      </c>
      <c r="P30" s="124" t="s">
        <v>38</v>
      </c>
      <c r="Q30" s="137" t="s">
        <v>39</v>
      </c>
      <c r="AA30" s="158">
        <v>2011</v>
      </c>
      <c r="AB30" s="155">
        <v>2021</v>
      </c>
      <c r="AC30" s="155">
        <v>2022</v>
      </c>
      <c r="AF30" s="189"/>
      <c r="AG30" s="189"/>
      <c r="AH30" s="189"/>
    </row>
    <row r="31" spans="1:36" x14ac:dyDescent="0.25">
      <c r="A31" s="20" t="s">
        <v>9</v>
      </c>
      <c r="B31" s="36">
        <v>7096</v>
      </c>
      <c r="C31" s="36">
        <v>3860</v>
      </c>
      <c r="D31" s="36">
        <v>3173</v>
      </c>
      <c r="E31" s="105">
        <v>2395</v>
      </c>
      <c r="F31" s="143">
        <v>2875</v>
      </c>
      <c r="G31" s="181">
        <v>3159</v>
      </c>
      <c r="K31" s="20" t="s">
        <v>9</v>
      </c>
      <c r="L31" s="45">
        <v>56976981</v>
      </c>
      <c r="M31" s="45">
        <v>60026841</v>
      </c>
      <c r="N31" s="45">
        <v>59729080.5</v>
      </c>
      <c r="O31" s="45">
        <v>59438850.5</v>
      </c>
      <c r="P31" s="45">
        <v>59133173</v>
      </c>
      <c r="Q31" s="45">
        <v>59013667</v>
      </c>
      <c r="Z31" s="20" t="s">
        <v>9</v>
      </c>
      <c r="AA31" s="163">
        <f>C31/M31*1000000</f>
        <v>64.304566685426607</v>
      </c>
      <c r="AB31" s="163">
        <f>F31/P31*1000000</f>
        <v>48.61907207313228</v>
      </c>
      <c r="AC31" s="163">
        <f>G31/Q31*1000000</f>
        <v>53.529972980665647</v>
      </c>
      <c r="AF31" s="162"/>
      <c r="AG31" s="162"/>
      <c r="AH31" s="162"/>
    </row>
    <row r="32" spans="1:36" x14ac:dyDescent="0.25">
      <c r="A32" s="115" t="s">
        <v>79</v>
      </c>
      <c r="B32" s="54">
        <v>168</v>
      </c>
      <c r="C32" s="54">
        <v>83</v>
      </c>
      <c r="D32" s="54">
        <v>78</v>
      </c>
      <c r="E32" s="67">
        <v>59</v>
      </c>
      <c r="F32" s="176">
        <v>80</v>
      </c>
      <c r="G32" s="182">
        <v>59</v>
      </c>
      <c r="K32" s="115" t="s">
        <v>10</v>
      </c>
      <c r="L32" s="55">
        <v>1261743.5</v>
      </c>
      <c r="M32" s="55">
        <v>1330422</v>
      </c>
      <c r="N32" s="55">
        <v>1297293</v>
      </c>
      <c r="O32" s="55">
        <v>1287476.5</v>
      </c>
      <c r="P32" s="55">
        <v>1278481</v>
      </c>
      <c r="Q32" s="55">
        <v>1274288.5</v>
      </c>
      <c r="Z32" s="115" t="s">
        <v>10</v>
      </c>
      <c r="AA32" s="163">
        <f>C32/M32*1000000</f>
        <v>62.386220312051364</v>
      </c>
      <c r="AB32" s="163">
        <f>D32/N32*1000000</f>
        <v>60.125199164722233</v>
      </c>
      <c r="AC32" s="163">
        <f>E32/O32*1000000</f>
        <v>45.826079155619539</v>
      </c>
      <c r="AF32" s="162"/>
      <c r="AG32" s="162"/>
      <c r="AH32" s="162"/>
    </row>
    <row r="33" spans="1:34" x14ac:dyDescent="0.25">
      <c r="A33" s="116" t="s">
        <v>80</v>
      </c>
      <c r="B33" s="117">
        <v>44</v>
      </c>
      <c r="C33" s="117">
        <v>18</v>
      </c>
      <c r="D33" s="117">
        <v>23</v>
      </c>
      <c r="E33" s="118">
        <v>17</v>
      </c>
      <c r="F33" s="183">
        <v>26</v>
      </c>
      <c r="G33" s="184">
        <v>13</v>
      </c>
      <c r="K33" s="116" t="s">
        <v>105</v>
      </c>
      <c r="L33" s="129">
        <v>297574.5</v>
      </c>
      <c r="M33" s="129">
        <v>306162</v>
      </c>
      <c r="N33" s="129">
        <v>296075.5</v>
      </c>
      <c r="O33" s="129">
        <v>292824.5</v>
      </c>
      <c r="P33" s="129">
        <v>289883.5</v>
      </c>
      <c r="Q33" s="129">
        <v>288381</v>
      </c>
      <c r="Z33" s="116" t="s">
        <v>141</v>
      </c>
      <c r="AA33" s="163">
        <f t="shared" ref="AA33:AC36" si="5">C33/M33*1000000</f>
        <v>58.792404021400436</v>
      </c>
      <c r="AB33" s="163">
        <f t="shared" si="5"/>
        <v>77.682888317337969</v>
      </c>
      <c r="AC33" s="163">
        <f t="shared" si="5"/>
        <v>58.055251524377233</v>
      </c>
      <c r="AF33" s="162"/>
      <c r="AG33" s="162"/>
      <c r="AH33" s="162"/>
    </row>
    <row r="34" spans="1:34" x14ac:dyDescent="0.25">
      <c r="A34" s="116" t="s">
        <v>81</v>
      </c>
      <c r="B34" s="119">
        <v>51</v>
      </c>
      <c r="C34" s="119">
        <v>20</v>
      </c>
      <c r="D34" s="119">
        <v>17</v>
      </c>
      <c r="E34" s="120">
        <v>14</v>
      </c>
      <c r="F34" s="176">
        <v>15</v>
      </c>
      <c r="G34" s="182">
        <v>23</v>
      </c>
      <c r="K34" s="116" t="s">
        <v>106</v>
      </c>
      <c r="L34" s="129">
        <v>287024.5</v>
      </c>
      <c r="M34" s="129">
        <v>309851.5</v>
      </c>
      <c r="N34" s="129">
        <v>304595.5</v>
      </c>
      <c r="O34" s="129">
        <v>302502</v>
      </c>
      <c r="P34" s="129">
        <v>300375</v>
      </c>
      <c r="Q34" s="129">
        <v>299358.5</v>
      </c>
      <c r="Z34" s="116" t="s">
        <v>142</v>
      </c>
      <c r="AA34" s="163">
        <f t="shared" si="5"/>
        <v>64.547049150964256</v>
      </c>
      <c r="AB34" s="163">
        <f t="shared" si="5"/>
        <v>55.811724073402267</v>
      </c>
      <c r="AC34" s="163">
        <f t="shared" si="5"/>
        <v>46.280685747532246</v>
      </c>
      <c r="AF34" s="162"/>
      <c r="AG34" s="162"/>
      <c r="AH34" s="162"/>
    </row>
    <row r="35" spans="1:34" x14ac:dyDescent="0.25">
      <c r="A35" s="116" t="s">
        <v>82</v>
      </c>
      <c r="B35" s="117">
        <v>29</v>
      </c>
      <c r="C35" s="117">
        <v>19</v>
      </c>
      <c r="D35" s="117">
        <v>13</v>
      </c>
      <c r="E35" s="118">
        <v>14</v>
      </c>
      <c r="F35" s="183">
        <v>9</v>
      </c>
      <c r="G35" s="184">
        <v>9</v>
      </c>
      <c r="K35" s="116" t="s">
        <v>107</v>
      </c>
      <c r="L35" s="129">
        <v>295247.5</v>
      </c>
      <c r="M35" s="129">
        <v>320803</v>
      </c>
      <c r="N35" s="129">
        <v>316864.5</v>
      </c>
      <c r="O35" s="129">
        <v>315122.5</v>
      </c>
      <c r="P35" s="129">
        <v>313756.5</v>
      </c>
      <c r="Q35" s="129">
        <v>313370.5</v>
      </c>
      <c r="Z35" s="116" t="s">
        <v>143</v>
      </c>
      <c r="AA35" s="163">
        <f t="shared" si="5"/>
        <v>59.226378805684483</v>
      </c>
      <c r="AB35" s="163">
        <f t="shared" si="5"/>
        <v>41.027000500213816</v>
      </c>
      <c r="AC35" s="163">
        <f t="shared" si="5"/>
        <v>44.427167212750597</v>
      </c>
      <c r="AF35" s="162"/>
      <c r="AG35" s="162"/>
      <c r="AH35" s="162"/>
    </row>
    <row r="36" spans="1:34" x14ac:dyDescent="0.25">
      <c r="A36" s="116" t="s">
        <v>83</v>
      </c>
      <c r="B36" s="119">
        <v>44</v>
      </c>
      <c r="C36" s="119">
        <v>26</v>
      </c>
      <c r="D36" s="119">
        <v>25</v>
      </c>
      <c r="E36" s="120">
        <v>14</v>
      </c>
      <c r="F36" s="176">
        <v>30</v>
      </c>
      <c r="G36" s="182">
        <v>14</v>
      </c>
      <c r="K36" s="116" t="s">
        <v>108</v>
      </c>
      <c r="L36" s="129">
        <v>381897</v>
      </c>
      <c r="M36" s="129">
        <v>393605.5</v>
      </c>
      <c r="N36" s="129">
        <v>379757.5</v>
      </c>
      <c r="O36" s="129">
        <v>377027.5</v>
      </c>
      <c r="P36" s="129">
        <v>374466</v>
      </c>
      <c r="Q36" s="129">
        <v>373178.5</v>
      </c>
      <c r="Z36" s="116" t="s">
        <v>144</v>
      </c>
      <c r="AA36" s="163">
        <f t="shared" si="5"/>
        <v>66.055987530662051</v>
      </c>
      <c r="AB36" s="163">
        <f t="shared" si="5"/>
        <v>65.831484565808452</v>
      </c>
      <c r="AC36" s="163">
        <f t="shared" si="5"/>
        <v>37.132569905378254</v>
      </c>
      <c r="AF36" s="162"/>
      <c r="AG36" s="162"/>
      <c r="AH36" s="162"/>
    </row>
    <row r="37" spans="1:34" x14ac:dyDescent="0.25">
      <c r="AF37" s="110"/>
      <c r="AG37" s="110"/>
      <c r="AH37" s="110"/>
    </row>
  </sheetData>
  <mergeCells count="5">
    <mergeCell ref="S4:S5"/>
    <mergeCell ref="T4:W4"/>
    <mergeCell ref="X4:Z4"/>
    <mergeCell ref="AA4:AC4"/>
    <mergeCell ref="AA29:AC29"/>
  </mergeCells>
  <hyperlinks>
    <hyperlink ref="S1" location="Indice!B1" display="Torna all'indice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55"/>
  <sheetViews>
    <sheetView topLeftCell="S1" zoomScaleNormal="100" workbookViewId="0"/>
  </sheetViews>
  <sheetFormatPr defaultRowHeight="15" x14ac:dyDescent="0.25"/>
  <cols>
    <col min="1" max="1" width="24.140625" customWidth="1"/>
    <col min="6" max="6" width="10.140625" customWidth="1"/>
    <col min="10" max="10" width="17.140625" customWidth="1"/>
    <col min="11" max="13" width="9.85546875" bestFit="1" customWidth="1"/>
    <col min="14" max="17" width="10" customWidth="1"/>
    <col min="19" max="19" width="17.42578125" customWidth="1"/>
    <col min="27" max="28" width="8.5703125" customWidth="1"/>
    <col min="29" max="29" width="9.85546875" customWidth="1"/>
    <col min="30" max="30" width="5.7109375" customWidth="1"/>
    <col min="31" max="31" width="13.42578125" customWidth="1"/>
    <col min="32" max="32" width="10" customWidth="1"/>
  </cols>
  <sheetData>
    <row r="1" spans="1:36" x14ac:dyDescent="0.25">
      <c r="S1" s="699" t="s">
        <v>490</v>
      </c>
    </row>
    <row r="3" spans="1:36" x14ac:dyDescent="0.25">
      <c r="S3" s="134" t="s">
        <v>145</v>
      </c>
    </row>
    <row r="4" spans="1:36" x14ac:dyDescent="0.25">
      <c r="A4" s="153" t="s">
        <v>41</v>
      </c>
      <c r="J4" s="153" t="s">
        <v>124</v>
      </c>
    </row>
    <row r="5" spans="1:36" ht="24" customHeight="1" x14ac:dyDescent="0.25">
      <c r="K5" s="154"/>
      <c r="L5" s="154"/>
      <c r="M5" s="154"/>
      <c r="N5" s="154"/>
      <c r="O5" s="154"/>
      <c r="P5" s="154"/>
      <c r="Q5" s="154"/>
      <c r="S5" s="931" t="s">
        <v>125</v>
      </c>
      <c r="T5" s="933" t="s">
        <v>126</v>
      </c>
      <c r="U5" s="926"/>
      <c r="V5" s="926"/>
      <c r="W5" s="927"/>
      <c r="X5" s="933" t="s">
        <v>127</v>
      </c>
      <c r="Y5" s="928"/>
      <c r="Z5" s="926"/>
      <c r="AA5" s="929" t="s">
        <v>146</v>
      </c>
      <c r="AB5" s="930"/>
      <c r="AC5" s="930"/>
      <c r="AD5" s="185"/>
      <c r="AJ5" s="186" t="s">
        <v>147</v>
      </c>
    </row>
    <row r="6" spans="1:36" ht="15.75" thickBot="1" x14ac:dyDescent="0.3">
      <c r="B6" s="123" t="s">
        <v>18</v>
      </c>
      <c r="C6" s="35" t="s">
        <v>28</v>
      </c>
      <c r="D6" s="35" t="s">
        <v>36</v>
      </c>
      <c r="E6" s="65" t="s">
        <v>37</v>
      </c>
      <c r="F6" s="35">
        <v>2021</v>
      </c>
      <c r="G6" s="35">
        <v>2022</v>
      </c>
      <c r="K6" s="35" t="s">
        <v>18</v>
      </c>
      <c r="L6" s="35" t="s">
        <v>28</v>
      </c>
      <c r="M6" s="35" t="s">
        <v>36</v>
      </c>
      <c r="N6" s="65" t="s">
        <v>37</v>
      </c>
      <c r="O6" s="187" t="s">
        <v>38</v>
      </c>
      <c r="P6" s="187" t="s">
        <v>39</v>
      </c>
      <c r="S6" s="932"/>
      <c r="T6" s="158" t="s">
        <v>18</v>
      </c>
      <c r="U6" s="155">
        <v>2011</v>
      </c>
      <c r="V6" s="155">
        <v>2021</v>
      </c>
      <c r="W6" s="188">
        <v>2022</v>
      </c>
      <c r="X6" s="155" t="s">
        <v>131</v>
      </c>
      <c r="Y6" s="157" t="s">
        <v>132</v>
      </c>
      <c r="Z6" s="155" t="s">
        <v>133</v>
      </c>
      <c r="AA6" s="158">
        <v>2011</v>
      </c>
      <c r="AB6" s="155">
        <v>2021</v>
      </c>
      <c r="AC6" s="155">
        <v>2022</v>
      </c>
      <c r="AD6" s="189"/>
      <c r="AF6" s="158">
        <v>2011</v>
      </c>
      <c r="AG6" s="155">
        <v>2022</v>
      </c>
    </row>
    <row r="7" spans="1:36" x14ac:dyDescent="0.25">
      <c r="A7" s="20" t="s">
        <v>9</v>
      </c>
      <c r="B7" s="142">
        <v>373286</v>
      </c>
      <c r="C7" s="36">
        <v>292019</v>
      </c>
      <c r="D7" s="36">
        <v>241384</v>
      </c>
      <c r="E7" s="105">
        <v>159248</v>
      </c>
      <c r="F7" s="36">
        <v>204728</v>
      </c>
      <c r="G7" s="36">
        <v>223475</v>
      </c>
      <c r="J7" s="125" t="s">
        <v>92</v>
      </c>
      <c r="K7" s="45">
        <v>56976981</v>
      </c>
      <c r="L7" s="45">
        <v>60026841</v>
      </c>
      <c r="M7" s="45">
        <v>59729080.5</v>
      </c>
      <c r="N7" s="45">
        <v>59438850.5</v>
      </c>
      <c r="O7" s="45">
        <v>59133173</v>
      </c>
      <c r="P7" s="45">
        <v>59013667</v>
      </c>
      <c r="S7" s="190" t="s">
        <v>9</v>
      </c>
      <c r="T7" s="191">
        <v>373286</v>
      </c>
      <c r="U7" s="192">
        <v>292019</v>
      </c>
      <c r="V7" s="192">
        <v>204728</v>
      </c>
      <c r="W7" s="193">
        <v>223475</v>
      </c>
      <c r="X7" s="194">
        <f>(W7-T7)/T7*100</f>
        <v>-40.133034724045366</v>
      </c>
      <c r="Y7" s="194">
        <f>(W7-U7)/U7*100</f>
        <v>-23.472445286094398</v>
      </c>
      <c r="Z7" s="194">
        <f>(W7-V7)/V7*100</f>
        <v>9.1570278613575091</v>
      </c>
      <c r="AA7" s="195">
        <f>C7/L7*1000000</f>
        <v>4864.8070618941947</v>
      </c>
      <c r="AB7" s="196">
        <f>F7/O7*1000000</f>
        <v>3462.1514390915572</v>
      </c>
      <c r="AC7" s="196">
        <f>G7/P7*1000000</f>
        <v>3786.8346666205302</v>
      </c>
      <c r="AD7" s="197"/>
      <c r="AE7" s="198" t="s">
        <v>95</v>
      </c>
      <c r="AF7" s="199">
        <v>7405.6874548534279</v>
      </c>
      <c r="AG7" s="199">
        <v>6372.8449054531147</v>
      </c>
    </row>
    <row r="8" spans="1:36" x14ac:dyDescent="0.25">
      <c r="A8" s="72" t="s">
        <v>66</v>
      </c>
      <c r="B8" s="145">
        <v>25072</v>
      </c>
      <c r="C8" s="106">
        <v>19332</v>
      </c>
      <c r="D8" s="106">
        <v>15327</v>
      </c>
      <c r="E8" s="107">
        <v>9837</v>
      </c>
      <c r="F8" s="106">
        <v>13477</v>
      </c>
      <c r="G8" s="106">
        <v>14084</v>
      </c>
      <c r="J8" s="72" t="s">
        <v>93</v>
      </c>
      <c r="K8" s="126">
        <v>4216073.5</v>
      </c>
      <c r="L8" s="126">
        <v>4413816</v>
      </c>
      <c r="M8" s="126">
        <v>4319891</v>
      </c>
      <c r="N8" s="126">
        <v>4293081</v>
      </c>
      <c r="O8" s="126">
        <v>4265647.5</v>
      </c>
      <c r="P8" s="126">
        <v>4253850.5</v>
      </c>
      <c r="S8" s="198" t="s">
        <v>93</v>
      </c>
      <c r="T8" s="200">
        <v>25072</v>
      </c>
      <c r="U8" s="201">
        <v>19332</v>
      </c>
      <c r="V8" s="201">
        <v>13477</v>
      </c>
      <c r="W8" s="202">
        <v>14084</v>
      </c>
      <c r="X8" s="203">
        <f>(W8-T8)/T8*100</f>
        <v>-43.825781748564133</v>
      </c>
      <c r="Y8" s="203">
        <f>(W8-U8)/U8*100</f>
        <v>-27.146699772398097</v>
      </c>
      <c r="Z8" s="203">
        <f>(W8-V8)/V8*100</f>
        <v>4.503969726200193</v>
      </c>
      <c r="AA8" s="204">
        <f t="shared" ref="AA8:AA27" si="0">C8/L8*1000000</f>
        <v>4379.8835293541915</v>
      </c>
      <c r="AB8" s="205">
        <f t="shared" ref="AB8:AC27" si="1">F8/O8*1000000</f>
        <v>3159.4265583361025</v>
      </c>
      <c r="AC8" s="205">
        <f t="shared" si="1"/>
        <v>3310.8826932211182</v>
      </c>
      <c r="AD8" s="206"/>
      <c r="AE8" s="207" t="s">
        <v>101</v>
      </c>
      <c r="AF8" s="199">
        <v>6669.3494917690805</v>
      </c>
      <c r="AG8" s="199">
        <v>5271.4120569455572</v>
      </c>
    </row>
    <row r="9" spans="1:36" ht="21" x14ac:dyDescent="0.25">
      <c r="A9" s="72" t="s">
        <v>67</v>
      </c>
      <c r="B9" s="146">
        <v>618</v>
      </c>
      <c r="C9" s="111">
        <v>398</v>
      </c>
      <c r="D9" s="111">
        <v>438</v>
      </c>
      <c r="E9" s="112">
        <v>278</v>
      </c>
      <c r="F9" s="111">
        <v>327</v>
      </c>
      <c r="G9" s="111">
        <v>447</v>
      </c>
      <c r="J9" s="72" t="s">
        <v>134</v>
      </c>
      <c r="K9" s="126">
        <v>119310</v>
      </c>
      <c r="L9" s="126">
        <v>127229</v>
      </c>
      <c r="M9" s="126">
        <v>125343.5</v>
      </c>
      <c r="N9" s="126">
        <v>124561.5</v>
      </c>
      <c r="O9" s="126">
        <v>123724.5</v>
      </c>
      <c r="P9" s="126">
        <v>123245</v>
      </c>
      <c r="S9" s="198" t="s">
        <v>134</v>
      </c>
      <c r="T9" s="200">
        <v>618</v>
      </c>
      <c r="U9" s="201">
        <v>398</v>
      </c>
      <c r="V9" s="201">
        <v>327</v>
      </c>
      <c r="W9" s="202">
        <v>447</v>
      </c>
      <c r="X9" s="203">
        <f t="shared" ref="X9:X26" si="2">(W9-T9)/T9*100</f>
        <v>-27.669902912621357</v>
      </c>
      <c r="Y9" s="203">
        <f t="shared" ref="Y9:Y26" si="3">(W9-U9)/U9*100</f>
        <v>12.311557788944723</v>
      </c>
      <c r="Z9" s="203">
        <f>(W9-V9)/V9*100</f>
        <v>36.697247706422019</v>
      </c>
      <c r="AA9" s="204">
        <f t="shared" si="0"/>
        <v>3128.2176233405903</v>
      </c>
      <c r="AB9" s="205">
        <f t="shared" si="1"/>
        <v>2642.968854188136</v>
      </c>
      <c r="AC9" s="205">
        <f t="shared" si="1"/>
        <v>3626.921984664692</v>
      </c>
      <c r="AD9" s="206"/>
      <c r="AE9" s="198" t="s">
        <v>100</v>
      </c>
      <c r="AF9" s="199">
        <v>6388.0613161679521</v>
      </c>
      <c r="AG9" s="199">
        <v>4891.3769510447091</v>
      </c>
    </row>
    <row r="10" spans="1:36" x14ac:dyDescent="0.25">
      <c r="A10" s="72" t="s">
        <v>69</v>
      </c>
      <c r="B10" s="145">
        <v>13878</v>
      </c>
      <c r="C10" s="106">
        <v>11785</v>
      </c>
      <c r="D10" s="106">
        <v>10051</v>
      </c>
      <c r="E10" s="107">
        <v>6880</v>
      </c>
      <c r="F10" s="106">
        <v>8766</v>
      </c>
      <c r="G10" s="106">
        <v>9613</v>
      </c>
      <c r="J10" s="72" t="s">
        <v>95</v>
      </c>
      <c r="K10" s="126">
        <v>1574575</v>
      </c>
      <c r="L10" s="126">
        <v>1591344.5</v>
      </c>
      <c r="M10" s="126">
        <v>1528903</v>
      </c>
      <c r="N10" s="126">
        <v>1521660.5</v>
      </c>
      <c r="O10" s="126">
        <v>1513861</v>
      </c>
      <c r="P10" s="126">
        <v>1508431.5</v>
      </c>
      <c r="S10" s="208" t="s">
        <v>95</v>
      </c>
      <c r="T10" s="209">
        <v>13878</v>
      </c>
      <c r="U10" s="210">
        <v>11785</v>
      </c>
      <c r="V10" s="210">
        <v>8766</v>
      </c>
      <c r="W10" s="211">
        <v>9613</v>
      </c>
      <c r="X10" s="212">
        <f t="shared" si="2"/>
        <v>-30.732093961665946</v>
      </c>
      <c r="Y10" s="212">
        <f t="shared" si="3"/>
        <v>-18.430207891387358</v>
      </c>
      <c r="Z10" s="212">
        <f>(W10-V10)/V10*100</f>
        <v>9.6623317362537069</v>
      </c>
      <c r="AA10" s="213">
        <f t="shared" si="0"/>
        <v>7405.6874548534279</v>
      </c>
      <c r="AB10" s="205">
        <f t="shared" si="1"/>
        <v>5790.4919936506722</v>
      </c>
      <c r="AC10" s="205">
        <f t="shared" si="1"/>
        <v>6372.8449054531147</v>
      </c>
      <c r="AD10" s="206"/>
      <c r="AE10" s="214" t="s">
        <v>104</v>
      </c>
      <c r="AF10" s="215">
        <v>6716.775517980881</v>
      </c>
      <c r="AG10" s="215">
        <v>4687.5418108896411</v>
      </c>
    </row>
    <row r="11" spans="1:36" x14ac:dyDescent="0.25">
      <c r="A11" s="72" t="s">
        <v>70</v>
      </c>
      <c r="B11" s="146">
        <v>75851</v>
      </c>
      <c r="C11" s="111">
        <v>50838</v>
      </c>
      <c r="D11" s="111">
        <v>44400</v>
      </c>
      <c r="E11" s="112">
        <v>25940</v>
      </c>
      <c r="F11" s="111">
        <v>33672</v>
      </c>
      <c r="G11" s="111">
        <v>37912</v>
      </c>
      <c r="J11" s="72" t="s">
        <v>96</v>
      </c>
      <c r="K11" s="126">
        <v>9018996.5</v>
      </c>
      <c r="L11" s="126">
        <v>9778562</v>
      </c>
      <c r="M11" s="126">
        <v>10019217.5</v>
      </c>
      <c r="N11" s="126">
        <v>10004578</v>
      </c>
      <c r="O11" s="126">
        <v>9962279</v>
      </c>
      <c r="P11" s="126">
        <v>9959756.5</v>
      </c>
      <c r="S11" s="208" t="s">
        <v>96</v>
      </c>
      <c r="T11" s="200">
        <v>75851</v>
      </c>
      <c r="U11" s="201">
        <v>50838</v>
      </c>
      <c r="V11" s="201">
        <v>33672</v>
      </c>
      <c r="W11" s="202">
        <v>37912</v>
      </c>
      <c r="X11" s="203">
        <f t="shared" si="2"/>
        <v>-50.017798051442966</v>
      </c>
      <c r="Y11" s="203">
        <f t="shared" si="3"/>
        <v>-25.425862543766474</v>
      </c>
      <c r="Z11" s="203">
        <f t="shared" ref="Z11:Z27" si="4">(W11-V11)/V11*100</f>
        <v>12.592064623425991</v>
      </c>
      <c r="AA11" s="204">
        <f t="shared" si="0"/>
        <v>5198.9239317601096</v>
      </c>
      <c r="AB11" s="205">
        <f t="shared" si="1"/>
        <v>3379.9495075373816</v>
      </c>
      <c r="AC11" s="205">
        <f t="shared" si="1"/>
        <v>3806.5187637870463</v>
      </c>
      <c r="AD11" s="206"/>
      <c r="AE11" s="207" t="s">
        <v>103</v>
      </c>
      <c r="AF11" s="199">
        <v>6107.1884156346605</v>
      </c>
      <c r="AG11" s="199">
        <v>4483.3360704949237</v>
      </c>
    </row>
    <row r="12" spans="1:36" x14ac:dyDescent="0.25">
      <c r="A12" s="72" t="s">
        <v>148</v>
      </c>
      <c r="B12" s="145">
        <v>5766</v>
      </c>
      <c r="C12" s="106">
        <v>3925</v>
      </c>
      <c r="D12" s="106">
        <v>4066</v>
      </c>
      <c r="E12" s="107">
        <v>2814</v>
      </c>
      <c r="F12" s="106">
        <v>3498</v>
      </c>
      <c r="G12" s="106">
        <v>4090</v>
      </c>
      <c r="J12" s="72" t="s">
        <v>137</v>
      </c>
      <c r="K12" s="126">
        <v>937522.5</v>
      </c>
      <c r="L12" s="126">
        <v>1033737</v>
      </c>
      <c r="M12" s="126">
        <v>1076051.5</v>
      </c>
      <c r="N12" s="126">
        <v>1077573.5</v>
      </c>
      <c r="O12" s="126">
        <v>1075326</v>
      </c>
      <c r="P12" s="126">
        <v>1075358.5</v>
      </c>
      <c r="S12" s="208" t="s">
        <v>138</v>
      </c>
      <c r="T12" s="200">
        <v>5766</v>
      </c>
      <c r="U12" s="201">
        <v>3925</v>
      </c>
      <c r="V12" s="201">
        <v>3498</v>
      </c>
      <c r="W12" s="202">
        <v>4090</v>
      </c>
      <c r="X12" s="203">
        <f>(W12-T12)/T12*100</f>
        <v>-29.066944155393688</v>
      </c>
      <c r="Y12" s="203">
        <f>(W12-U12)/U12*100</f>
        <v>4.2038216560509554</v>
      </c>
      <c r="Z12" s="203">
        <f>(W12-V12)/V12*100</f>
        <v>16.923956546598056</v>
      </c>
      <c r="AA12" s="204">
        <f t="shared" si="0"/>
        <v>3796.903854655488</v>
      </c>
      <c r="AB12" s="205">
        <f t="shared" si="1"/>
        <v>3252.9670072145564</v>
      </c>
      <c r="AC12" s="205">
        <f t="shared" si="1"/>
        <v>3803.3827788593289</v>
      </c>
      <c r="AD12" s="206"/>
      <c r="AE12" s="198" t="s">
        <v>96</v>
      </c>
      <c r="AF12" s="199">
        <v>5198.9239317601096</v>
      </c>
      <c r="AG12" s="199">
        <v>3806.5187637870463</v>
      </c>
    </row>
    <row r="13" spans="1:36" x14ac:dyDescent="0.25">
      <c r="A13" s="72" t="s">
        <v>72</v>
      </c>
      <c r="B13" s="146">
        <v>30535</v>
      </c>
      <c r="C13" s="111">
        <v>21517</v>
      </c>
      <c r="D13" s="111">
        <v>18822</v>
      </c>
      <c r="E13" s="112">
        <v>12919</v>
      </c>
      <c r="F13" s="111">
        <v>16512</v>
      </c>
      <c r="G13" s="111">
        <v>17286</v>
      </c>
      <c r="J13" s="72" t="s">
        <v>98</v>
      </c>
      <c r="K13" s="126">
        <v>4518089.5</v>
      </c>
      <c r="L13" s="126">
        <v>4883467</v>
      </c>
      <c r="M13" s="126">
        <v>4881861.5</v>
      </c>
      <c r="N13" s="126">
        <v>4874481.5</v>
      </c>
      <c r="O13" s="126">
        <v>4858787.5</v>
      </c>
      <c r="P13" s="126">
        <v>4848649</v>
      </c>
      <c r="S13" s="208" t="s">
        <v>98</v>
      </c>
      <c r="T13" s="200">
        <v>30535</v>
      </c>
      <c r="U13" s="201">
        <v>21517</v>
      </c>
      <c r="V13" s="201">
        <v>16512</v>
      </c>
      <c r="W13" s="202">
        <v>17286</v>
      </c>
      <c r="X13" s="203">
        <f t="shared" si="2"/>
        <v>-43.389552971999343</v>
      </c>
      <c r="Y13" s="203">
        <f t="shared" si="3"/>
        <v>-19.663521866431193</v>
      </c>
      <c r="Z13" s="203">
        <f t="shared" si="4"/>
        <v>4.6875</v>
      </c>
      <c r="AA13" s="204">
        <f t="shared" si="0"/>
        <v>4406.0910005125461</v>
      </c>
      <c r="AB13" s="205">
        <f t="shared" si="1"/>
        <v>3398.3787107380185</v>
      </c>
      <c r="AC13" s="205">
        <f t="shared" si="1"/>
        <v>3565.1167985143902</v>
      </c>
      <c r="AD13" s="206"/>
      <c r="AE13" s="198" t="s">
        <v>138</v>
      </c>
      <c r="AF13" s="199">
        <v>3796.903854655488</v>
      </c>
      <c r="AG13" s="199">
        <v>3803.3827788593289</v>
      </c>
    </row>
    <row r="14" spans="1:36" ht="21" x14ac:dyDescent="0.25">
      <c r="A14" s="72" t="s">
        <v>73</v>
      </c>
      <c r="B14" s="145">
        <v>8087</v>
      </c>
      <c r="C14" s="106">
        <v>4697</v>
      </c>
      <c r="D14" s="106">
        <v>4402</v>
      </c>
      <c r="E14" s="107">
        <v>3029</v>
      </c>
      <c r="F14" s="106">
        <v>3712</v>
      </c>
      <c r="G14" s="106">
        <v>4105</v>
      </c>
      <c r="J14" s="72" t="s">
        <v>99</v>
      </c>
      <c r="K14" s="126">
        <v>1182975.5</v>
      </c>
      <c r="L14" s="126">
        <v>1224501.5</v>
      </c>
      <c r="M14" s="126">
        <v>1208315</v>
      </c>
      <c r="N14" s="126">
        <v>1203863</v>
      </c>
      <c r="O14" s="126">
        <v>1198078.5</v>
      </c>
      <c r="P14" s="126">
        <v>1194447.5</v>
      </c>
      <c r="S14" s="208" t="s">
        <v>139</v>
      </c>
      <c r="T14" s="200">
        <v>8087</v>
      </c>
      <c r="U14" s="201">
        <v>4697</v>
      </c>
      <c r="V14" s="201">
        <v>3712</v>
      </c>
      <c r="W14" s="202">
        <v>4105</v>
      </c>
      <c r="X14" s="203">
        <f t="shared" si="2"/>
        <v>-49.239520217633235</v>
      </c>
      <c r="Y14" s="203">
        <f t="shared" si="3"/>
        <v>-12.603789652969983</v>
      </c>
      <c r="Z14" s="203">
        <f t="shared" si="4"/>
        <v>10.587284482758621</v>
      </c>
      <c r="AA14" s="204">
        <f t="shared" si="0"/>
        <v>3835.8466690322552</v>
      </c>
      <c r="AB14" s="205">
        <f t="shared" si="1"/>
        <v>3098.2944773652143</v>
      </c>
      <c r="AC14" s="205">
        <f t="shared" si="1"/>
        <v>3436.7353943978283</v>
      </c>
      <c r="AD14" s="206"/>
      <c r="AE14" s="207" t="s">
        <v>9</v>
      </c>
      <c r="AF14" s="199">
        <v>4864.8070618941947</v>
      </c>
      <c r="AG14" s="199">
        <v>3786.8346666205302</v>
      </c>
    </row>
    <row r="15" spans="1:36" x14ac:dyDescent="0.25">
      <c r="A15" s="72" t="s">
        <v>74</v>
      </c>
      <c r="B15" s="146">
        <v>38255</v>
      </c>
      <c r="C15" s="111">
        <v>27989</v>
      </c>
      <c r="D15" s="111">
        <v>22392</v>
      </c>
      <c r="E15" s="112">
        <v>15096</v>
      </c>
      <c r="F15" s="111">
        <v>19618</v>
      </c>
      <c r="G15" s="111">
        <v>21676</v>
      </c>
      <c r="J15" s="72" t="s">
        <v>100</v>
      </c>
      <c r="K15" s="126">
        <v>3984686.5</v>
      </c>
      <c r="L15" s="126">
        <v>4381454.5</v>
      </c>
      <c r="M15" s="126">
        <v>4461786</v>
      </c>
      <c r="N15" s="126">
        <v>4451528</v>
      </c>
      <c r="O15" s="126">
        <v>4432151.5</v>
      </c>
      <c r="P15" s="126">
        <v>4431472</v>
      </c>
      <c r="S15" s="198" t="s">
        <v>100</v>
      </c>
      <c r="T15" s="200">
        <v>38255</v>
      </c>
      <c r="U15" s="201">
        <v>27989</v>
      </c>
      <c r="V15" s="201">
        <v>19618</v>
      </c>
      <c r="W15" s="202">
        <v>21676</v>
      </c>
      <c r="X15" s="203">
        <f t="shared" si="2"/>
        <v>-43.338125735198012</v>
      </c>
      <c r="Y15" s="203">
        <f>(W15-U15)/U15*100</f>
        <v>-22.555289578048519</v>
      </c>
      <c r="Z15" s="203">
        <f t="shared" si="4"/>
        <v>10.490365990416963</v>
      </c>
      <c r="AA15" s="204">
        <f t="shared" si="0"/>
        <v>6388.0613161679521</v>
      </c>
      <c r="AB15" s="205">
        <f t="shared" si="1"/>
        <v>4426.2927384138384</v>
      </c>
      <c r="AC15" s="205">
        <f t="shared" si="1"/>
        <v>4891.3769510447091</v>
      </c>
      <c r="AD15" s="206"/>
      <c r="AE15" s="198" t="s">
        <v>111</v>
      </c>
      <c r="AF15" s="199">
        <v>4939.5717274545041</v>
      </c>
      <c r="AG15" s="199">
        <v>3641.0891392563353</v>
      </c>
    </row>
    <row r="16" spans="1:36" x14ac:dyDescent="0.25">
      <c r="A16" s="72" t="s">
        <v>75</v>
      </c>
      <c r="B16" s="145">
        <v>29821</v>
      </c>
      <c r="C16" s="106">
        <v>24876</v>
      </c>
      <c r="D16" s="106">
        <v>20378</v>
      </c>
      <c r="E16" s="107">
        <v>13187</v>
      </c>
      <c r="F16" s="106">
        <v>17510</v>
      </c>
      <c r="G16" s="106">
        <v>19307</v>
      </c>
      <c r="J16" s="72" t="s">
        <v>101</v>
      </c>
      <c r="K16" s="126">
        <v>3496983</v>
      </c>
      <c r="L16" s="126">
        <v>3729899</v>
      </c>
      <c r="M16" s="126">
        <v>3696949</v>
      </c>
      <c r="N16" s="126">
        <v>3692710</v>
      </c>
      <c r="O16" s="126">
        <v>3678028</v>
      </c>
      <c r="P16" s="126">
        <v>3662586</v>
      </c>
      <c r="S16" s="198" t="s">
        <v>101</v>
      </c>
      <c r="T16" s="200">
        <v>29821</v>
      </c>
      <c r="U16" s="201">
        <v>24876</v>
      </c>
      <c r="V16" s="201">
        <v>17510</v>
      </c>
      <c r="W16" s="202">
        <v>19307</v>
      </c>
      <c r="X16" s="203">
        <f t="shared" si="2"/>
        <v>-35.257033634016302</v>
      </c>
      <c r="Y16" s="203">
        <f t="shared" si="3"/>
        <v>-22.387039716996302</v>
      </c>
      <c r="Z16" s="203">
        <f t="shared" si="4"/>
        <v>10.262707024557395</v>
      </c>
      <c r="AA16" s="204">
        <f t="shared" si="0"/>
        <v>6669.3494917690805</v>
      </c>
      <c r="AB16" s="205">
        <f t="shared" si="1"/>
        <v>4760.7032899151391</v>
      </c>
      <c r="AC16" s="205">
        <f t="shared" si="1"/>
        <v>5271.4120569455572</v>
      </c>
      <c r="AD16" s="206"/>
      <c r="AE16" s="198" t="s">
        <v>134</v>
      </c>
      <c r="AF16" s="199">
        <v>3128.2176233405903</v>
      </c>
      <c r="AG16" s="199">
        <v>3626.921984664692</v>
      </c>
    </row>
    <row r="17" spans="1:36" x14ac:dyDescent="0.25">
      <c r="A17" s="72" t="s">
        <v>76</v>
      </c>
      <c r="B17" s="146">
        <v>6050</v>
      </c>
      <c r="C17" s="111">
        <v>4079</v>
      </c>
      <c r="D17" s="111">
        <v>3222</v>
      </c>
      <c r="E17" s="112">
        <v>2268</v>
      </c>
      <c r="F17" s="111">
        <v>2679</v>
      </c>
      <c r="G17" s="111">
        <v>3076</v>
      </c>
      <c r="J17" s="72" t="s">
        <v>102</v>
      </c>
      <c r="K17" s="126">
        <v>825181.5</v>
      </c>
      <c r="L17" s="126">
        <v>889928.5</v>
      </c>
      <c r="M17" s="126">
        <v>871954.5</v>
      </c>
      <c r="N17" s="126">
        <v>867808.5</v>
      </c>
      <c r="O17" s="126">
        <v>862132</v>
      </c>
      <c r="P17" s="126">
        <v>857609.5</v>
      </c>
      <c r="S17" s="198" t="s">
        <v>102</v>
      </c>
      <c r="T17" s="200">
        <v>6050</v>
      </c>
      <c r="U17" s="201">
        <v>4079</v>
      </c>
      <c r="V17" s="201">
        <v>2679</v>
      </c>
      <c r="W17" s="202">
        <v>3076</v>
      </c>
      <c r="X17" s="203">
        <f t="shared" si="2"/>
        <v>-49.15702479338843</v>
      </c>
      <c r="Y17" s="203">
        <f t="shared" si="3"/>
        <v>-24.589360137288551</v>
      </c>
      <c r="Z17" s="203">
        <f t="shared" si="4"/>
        <v>14.818962299365435</v>
      </c>
      <c r="AA17" s="204">
        <f t="shared" si="0"/>
        <v>4583.5142935640333</v>
      </c>
      <c r="AB17" s="205">
        <f t="shared" si="1"/>
        <v>3107.4127859770892</v>
      </c>
      <c r="AC17" s="205">
        <f t="shared" si="1"/>
        <v>3586.7139997866161</v>
      </c>
      <c r="AD17" s="206"/>
      <c r="AE17" s="207" t="s">
        <v>102</v>
      </c>
      <c r="AF17" s="199">
        <v>4583.5142935640333</v>
      </c>
      <c r="AG17" s="199">
        <v>3586.7139997866161</v>
      </c>
    </row>
    <row r="18" spans="1:36" x14ac:dyDescent="0.25">
      <c r="A18" s="72" t="s">
        <v>77</v>
      </c>
      <c r="B18" s="145">
        <v>12059</v>
      </c>
      <c r="C18" s="106">
        <v>9465</v>
      </c>
      <c r="D18" s="106">
        <v>7560</v>
      </c>
      <c r="E18" s="107">
        <v>4918</v>
      </c>
      <c r="F18" s="106">
        <v>6277</v>
      </c>
      <c r="G18" s="106">
        <v>6661</v>
      </c>
      <c r="J18" s="72" t="s">
        <v>103</v>
      </c>
      <c r="K18" s="126">
        <v>1458734.5</v>
      </c>
      <c r="L18" s="126">
        <v>1549813</v>
      </c>
      <c r="M18" s="126">
        <v>1516496.5</v>
      </c>
      <c r="N18" s="126">
        <v>1505454</v>
      </c>
      <c r="O18" s="126">
        <v>1492693</v>
      </c>
      <c r="P18" s="126">
        <v>1485724</v>
      </c>
      <c r="S18" s="198" t="s">
        <v>103</v>
      </c>
      <c r="T18" s="200">
        <v>12059</v>
      </c>
      <c r="U18" s="201">
        <v>9465</v>
      </c>
      <c r="V18" s="201">
        <v>6277</v>
      </c>
      <c r="W18" s="202">
        <v>6661</v>
      </c>
      <c r="X18" s="203">
        <f t="shared" si="2"/>
        <v>-44.763247367111703</v>
      </c>
      <c r="Y18" s="203">
        <f t="shared" si="3"/>
        <v>-29.624933967247756</v>
      </c>
      <c r="Z18" s="203">
        <f t="shared" si="4"/>
        <v>6.1175720885773455</v>
      </c>
      <c r="AA18" s="204">
        <f t="shared" si="0"/>
        <v>6107.1884156346605</v>
      </c>
      <c r="AB18" s="205">
        <f t="shared" si="1"/>
        <v>4205.151360661569</v>
      </c>
      <c r="AC18" s="205">
        <f t="shared" si="1"/>
        <v>4483.3360704949237</v>
      </c>
      <c r="AD18" s="206"/>
      <c r="AE18" s="190" t="s">
        <v>98</v>
      </c>
      <c r="AF18" s="216">
        <v>4406.0910005125461</v>
      </c>
      <c r="AG18" s="216">
        <v>3565.1167985143902</v>
      </c>
    </row>
    <row r="19" spans="1:36" x14ac:dyDescent="0.25">
      <c r="A19" s="72" t="s">
        <v>78</v>
      </c>
      <c r="B19" s="146">
        <v>44333</v>
      </c>
      <c r="C19" s="111">
        <v>37509</v>
      </c>
      <c r="D19" s="111">
        <v>26042</v>
      </c>
      <c r="E19" s="112">
        <v>17833</v>
      </c>
      <c r="F19" s="111">
        <v>23048</v>
      </c>
      <c r="G19" s="111">
        <v>26802</v>
      </c>
      <c r="J19" s="72" t="s">
        <v>104</v>
      </c>
      <c r="K19" s="126">
        <v>5117063.5</v>
      </c>
      <c r="L19" s="126">
        <v>5584376</v>
      </c>
      <c r="M19" s="126">
        <v>5764388</v>
      </c>
      <c r="N19" s="126">
        <v>5743049.5</v>
      </c>
      <c r="O19" s="126">
        <v>5722640.5</v>
      </c>
      <c r="P19" s="126">
        <v>5717709</v>
      </c>
      <c r="S19" s="198" t="s">
        <v>104</v>
      </c>
      <c r="T19" s="200">
        <v>44333</v>
      </c>
      <c r="U19" s="201">
        <v>37509</v>
      </c>
      <c r="V19" s="201">
        <v>23048</v>
      </c>
      <c r="W19" s="202">
        <v>26802</v>
      </c>
      <c r="X19" s="203">
        <f t="shared" si="2"/>
        <v>-39.543906345160487</v>
      </c>
      <c r="Y19" s="203">
        <f>(W19-U19)/U19*100</f>
        <v>-28.545149164200588</v>
      </c>
      <c r="Z19" s="203">
        <f t="shared" si="4"/>
        <v>16.287747309961819</v>
      </c>
      <c r="AA19" s="204">
        <f t="shared" si="0"/>
        <v>6716.775517980881</v>
      </c>
      <c r="AB19" s="205">
        <f t="shared" si="1"/>
        <v>4027.5114258881017</v>
      </c>
      <c r="AC19" s="205">
        <f t="shared" si="1"/>
        <v>4687.5418108896411</v>
      </c>
      <c r="AD19" s="206"/>
      <c r="AE19" s="207" t="s">
        <v>139</v>
      </c>
      <c r="AF19" s="199">
        <v>3835.8466690322552</v>
      </c>
      <c r="AG19" s="199">
        <v>3436.7353943978283</v>
      </c>
    </row>
    <row r="20" spans="1:36" x14ac:dyDescent="0.25">
      <c r="A20" s="115" t="s">
        <v>79</v>
      </c>
      <c r="B20" s="147">
        <v>8342</v>
      </c>
      <c r="C20" s="54">
        <v>6221</v>
      </c>
      <c r="D20" s="54">
        <v>4648</v>
      </c>
      <c r="E20" s="67">
        <v>3090</v>
      </c>
      <c r="F20" s="54">
        <v>3822</v>
      </c>
      <c r="G20" s="54">
        <v>3975</v>
      </c>
      <c r="J20" s="115" t="s">
        <v>10</v>
      </c>
      <c r="K20" s="55">
        <v>1261743.5</v>
      </c>
      <c r="L20" s="55">
        <v>1330422</v>
      </c>
      <c r="M20" s="55">
        <v>1297293</v>
      </c>
      <c r="N20" s="55">
        <v>1287476.5</v>
      </c>
      <c r="O20" s="55">
        <v>1278481</v>
      </c>
      <c r="P20" s="55">
        <v>1274288.5</v>
      </c>
      <c r="S20" s="214" t="s">
        <v>10</v>
      </c>
      <c r="T20" s="191">
        <v>8342</v>
      </c>
      <c r="U20" s="192">
        <v>6221</v>
      </c>
      <c r="V20" s="192">
        <v>3822</v>
      </c>
      <c r="W20" s="193">
        <v>3975</v>
      </c>
      <c r="X20" s="194">
        <f>(W20-T20)/T20*100</f>
        <v>-52.349556461280265</v>
      </c>
      <c r="Y20" s="194">
        <f>(W20-U20)/U20*100</f>
        <v>-36.103520334351394</v>
      </c>
      <c r="Z20" s="194">
        <f>(W20-V20)/V20*100</f>
        <v>4.003139717425432</v>
      </c>
      <c r="AA20" s="195">
        <f>C20/L20*1000000</f>
        <v>4675.9599585695369</v>
      </c>
      <c r="AB20" s="196">
        <f>F20/O20*1000000</f>
        <v>2989.4851781137149</v>
      </c>
      <c r="AC20" s="196">
        <f t="shared" si="1"/>
        <v>3119.3877995446082</v>
      </c>
      <c r="AD20" s="217"/>
      <c r="AE20" s="198" t="s">
        <v>93</v>
      </c>
      <c r="AF20" s="199">
        <v>4379.8835293541915</v>
      </c>
      <c r="AG20" s="199">
        <v>3310.8826932211182</v>
      </c>
    </row>
    <row r="21" spans="1:36" x14ac:dyDescent="0.25">
      <c r="A21" s="72" t="s">
        <v>84</v>
      </c>
      <c r="B21" s="146">
        <v>1585</v>
      </c>
      <c r="C21" s="111">
        <v>1008</v>
      </c>
      <c r="D21" s="111">
        <v>913</v>
      </c>
      <c r="E21" s="112">
        <v>545</v>
      </c>
      <c r="F21" s="111">
        <v>622</v>
      </c>
      <c r="G21" s="111">
        <v>602</v>
      </c>
      <c r="J21" s="72" t="s">
        <v>109</v>
      </c>
      <c r="K21" s="131">
        <v>320829</v>
      </c>
      <c r="L21" s="131">
        <v>314366</v>
      </c>
      <c r="M21" s="131">
        <v>302153</v>
      </c>
      <c r="N21" s="131">
        <v>297405</v>
      </c>
      <c r="O21" s="131">
        <v>293222</v>
      </c>
      <c r="P21" s="131">
        <v>291393</v>
      </c>
      <c r="S21" s="198" t="s">
        <v>109</v>
      </c>
      <c r="T21" s="200">
        <v>1585</v>
      </c>
      <c r="U21" s="201">
        <v>1008</v>
      </c>
      <c r="V21" s="201">
        <v>622</v>
      </c>
      <c r="W21" s="202">
        <v>602</v>
      </c>
      <c r="X21" s="203">
        <f t="shared" si="2"/>
        <v>-62.018927444794954</v>
      </c>
      <c r="Y21" s="203">
        <f t="shared" si="3"/>
        <v>-40.277777777777779</v>
      </c>
      <c r="Z21" s="203">
        <f t="shared" si="4"/>
        <v>-3.215434083601286</v>
      </c>
      <c r="AA21" s="204">
        <f t="shared" si="0"/>
        <v>3206.4536241196565</v>
      </c>
      <c r="AB21" s="205">
        <f t="shared" si="1"/>
        <v>2121.2596599163776</v>
      </c>
      <c r="AC21" s="205">
        <f t="shared" si="1"/>
        <v>2065.9384405253386</v>
      </c>
      <c r="AD21" s="206"/>
      <c r="AE21" s="198" t="s">
        <v>114</v>
      </c>
      <c r="AF21" s="199">
        <v>3977.501988849795</v>
      </c>
      <c r="AG21" s="199">
        <v>3150.9187242707708</v>
      </c>
      <c r="AJ21" s="135" t="s">
        <v>118</v>
      </c>
    </row>
    <row r="22" spans="1:36" x14ac:dyDescent="0.25">
      <c r="A22" s="72" t="s">
        <v>85</v>
      </c>
      <c r="B22" s="145">
        <v>16043</v>
      </c>
      <c r="C22" s="106">
        <v>15294</v>
      </c>
      <c r="D22" s="106">
        <v>15067</v>
      </c>
      <c r="E22" s="107">
        <v>9957</v>
      </c>
      <c r="F22" s="106">
        <v>12833</v>
      </c>
      <c r="G22" s="106">
        <v>14002</v>
      </c>
      <c r="J22" s="72" t="s">
        <v>110</v>
      </c>
      <c r="K22" s="126">
        <v>5704049.5</v>
      </c>
      <c r="L22" s="126">
        <v>5825210</v>
      </c>
      <c r="M22" s="126">
        <v>5726217</v>
      </c>
      <c r="N22" s="126">
        <v>5668201.5</v>
      </c>
      <c r="O22" s="126">
        <v>5624340</v>
      </c>
      <c r="P22" s="126">
        <v>5616978</v>
      </c>
      <c r="S22" s="198" t="s">
        <v>110</v>
      </c>
      <c r="T22" s="200">
        <v>16043</v>
      </c>
      <c r="U22" s="201">
        <v>15294</v>
      </c>
      <c r="V22" s="201">
        <v>12833</v>
      </c>
      <c r="W22" s="202">
        <v>14002</v>
      </c>
      <c r="X22" s="203">
        <f t="shared" si="2"/>
        <v>-12.722059465187311</v>
      </c>
      <c r="Y22" s="203">
        <f t="shared" si="3"/>
        <v>-8.4477572904406948</v>
      </c>
      <c r="Z22" s="203">
        <f t="shared" si="4"/>
        <v>9.1093275150003894</v>
      </c>
      <c r="AA22" s="204">
        <f t="shared" si="0"/>
        <v>2625.4847464726595</v>
      </c>
      <c r="AB22" s="205">
        <f t="shared" si="1"/>
        <v>2281.6899405085751</v>
      </c>
      <c r="AC22" s="205">
        <f t="shared" si="1"/>
        <v>2492.7995089174287</v>
      </c>
      <c r="AD22" s="206"/>
      <c r="AE22" s="198" t="s">
        <v>10</v>
      </c>
      <c r="AF22" s="199">
        <v>4675.9599585695369</v>
      </c>
      <c r="AG22" s="199">
        <v>3119.3877995446082</v>
      </c>
    </row>
    <row r="23" spans="1:36" x14ac:dyDescent="0.25">
      <c r="A23" s="72" t="s">
        <v>86</v>
      </c>
      <c r="B23" s="146">
        <v>17812</v>
      </c>
      <c r="C23" s="111">
        <v>20263</v>
      </c>
      <c r="D23" s="111">
        <v>16164</v>
      </c>
      <c r="E23" s="112">
        <v>11407</v>
      </c>
      <c r="F23" s="111">
        <v>14021</v>
      </c>
      <c r="G23" s="111">
        <v>14256</v>
      </c>
      <c r="J23" s="72" t="s">
        <v>111</v>
      </c>
      <c r="K23" s="126">
        <v>4023374</v>
      </c>
      <c r="L23" s="126">
        <v>4102177.5</v>
      </c>
      <c r="M23" s="126">
        <v>3964416.5</v>
      </c>
      <c r="N23" s="126">
        <v>3943541</v>
      </c>
      <c r="O23" s="126">
        <v>3928359</v>
      </c>
      <c r="P23" s="126">
        <v>3915312</v>
      </c>
      <c r="S23" s="198" t="s">
        <v>111</v>
      </c>
      <c r="T23" s="200">
        <v>17812</v>
      </c>
      <c r="U23" s="201">
        <v>20263</v>
      </c>
      <c r="V23" s="201">
        <v>14021</v>
      </c>
      <c r="W23" s="202">
        <v>14256</v>
      </c>
      <c r="X23" s="203">
        <f t="shared" si="2"/>
        <v>-19.964069166853808</v>
      </c>
      <c r="Y23" s="203">
        <f t="shared" si="3"/>
        <v>-29.645166066229088</v>
      </c>
      <c r="Z23" s="203">
        <f t="shared" si="4"/>
        <v>1.6760573425575922</v>
      </c>
      <c r="AA23" s="204">
        <f t="shared" si="0"/>
        <v>4939.5717274545041</v>
      </c>
      <c r="AB23" s="205">
        <f t="shared" si="1"/>
        <v>3569.1748131980808</v>
      </c>
      <c r="AC23" s="205">
        <f t="shared" si="1"/>
        <v>3641.0891392563353</v>
      </c>
      <c r="AD23" s="206"/>
      <c r="AE23" s="198" t="s">
        <v>115</v>
      </c>
      <c r="AF23" s="199">
        <v>3502.3582626176717</v>
      </c>
      <c r="AG23" s="199">
        <v>2879.1123463502026</v>
      </c>
    </row>
    <row r="24" spans="1:36" x14ac:dyDescent="0.25">
      <c r="A24" s="72" t="s">
        <v>87</v>
      </c>
      <c r="B24" s="145">
        <v>1434</v>
      </c>
      <c r="C24" s="106">
        <v>1780</v>
      </c>
      <c r="D24" s="106">
        <v>1484</v>
      </c>
      <c r="E24" s="107">
        <v>1056</v>
      </c>
      <c r="F24" s="106">
        <v>1333</v>
      </c>
      <c r="G24" s="106">
        <v>1355</v>
      </c>
      <c r="J24" s="72" t="s">
        <v>112</v>
      </c>
      <c r="K24" s="126">
        <v>598253.5</v>
      </c>
      <c r="L24" s="126">
        <v>580075</v>
      </c>
      <c r="M24" s="126">
        <v>555920.5</v>
      </c>
      <c r="N24" s="126">
        <v>549192</v>
      </c>
      <c r="O24" s="126">
        <v>543149</v>
      </c>
      <c r="P24" s="126">
        <v>539372.5</v>
      </c>
      <c r="S24" s="198" t="s">
        <v>112</v>
      </c>
      <c r="T24" s="200">
        <v>1434</v>
      </c>
      <c r="U24" s="201">
        <v>1780</v>
      </c>
      <c r="V24" s="201">
        <v>1333</v>
      </c>
      <c r="W24" s="202">
        <v>1355</v>
      </c>
      <c r="X24" s="203">
        <f>(W24-T24)/T24*100</f>
        <v>-5.5090655509065547</v>
      </c>
      <c r="Y24" s="203">
        <f t="shared" si="3"/>
        <v>-23.876404494382022</v>
      </c>
      <c r="Z24" s="203">
        <f>(W24-V24)/V24*100</f>
        <v>1.6504126031507877</v>
      </c>
      <c r="AA24" s="204">
        <f t="shared" si="0"/>
        <v>3068.5687195621254</v>
      </c>
      <c r="AB24" s="205">
        <f t="shared" si="1"/>
        <v>2454.2068566820521</v>
      </c>
      <c r="AC24" s="205">
        <f t="shared" si="1"/>
        <v>2512.1785037242348</v>
      </c>
      <c r="AD24" s="206"/>
      <c r="AE24" s="198" t="s">
        <v>112</v>
      </c>
      <c r="AF24" s="199">
        <v>3068.5687195621254</v>
      </c>
      <c r="AG24" s="199">
        <v>2512.1785037242348</v>
      </c>
    </row>
    <row r="25" spans="1:36" x14ac:dyDescent="0.25">
      <c r="A25" s="72" t="s">
        <v>88</v>
      </c>
      <c r="B25" s="146">
        <v>7341</v>
      </c>
      <c r="C25" s="111">
        <v>5116</v>
      </c>
      <c r="D25" s="111">
        <v>4551</v>
      </c>
      <c r="E25" s="112">
        <v>3264</v>
      </c>
      <c r="F25" s="111">
        <v>4029</v>
      </c>
      <c r="G25" s="111">
        <v>4470</v>
      </c>
      <c r="J25" s="72" t="s">
        <v>113</v>
      </c>
      <c r="K25" s="126">
        <v>2013453.5</v>
      </c>
      <c r="L25" s="126">
        <v>1970292.5</v>
      </c>
      <c r="M25" s="126">
        <v>1903065.5</v>
      </c>
      <c r="N25" s="126">
        <v>1877355.5</v>
      </c>
      <c r="O25" s="126">
        <v>1858027.5</v>
      </c>
      <c r="P25" s="126">
        <v>1851032</v>
      </c>
      <c r="S25" s="198" t="s">
        <v>113</v>
      </c>
      <c r="T25" s="200">
        <v>7341</v>
      </c>
      <c r="U25" s="201">
        <v>5116</v>
      </c>
      <c r="V25" s="201">
        <v>4029</v>
      </c>
      <c r="W25" s="202">
        <v>4470</v>
      </c>
      <c r="X25" s="203">
        <f t="shared" si="2"/>
        <v>-39.109113199836536</v>
      </c>
      <c r="Y25" s="203">
        <f t="shared" si="3"/>
        <v>-12.627052384675528</v>
      </c>
      <c r="Z25" s="203">
        <f t="shared" si="4"/>
        <v>10.945644080416978</v>
      </c>
      <c r="AA25" s="204">
        <f t="shared" si="0"/>
        <v>2596.5687835689373</v>
      </c>
      <c r="AB25" s="205">
        <f t="shared" si="1"/>
        <v>2168.4286158304976</v>
      </c>
      <c r="AC25" s="205">
        <f t="shared" si="1"/>
        <v>2414.8691108527569</v>
      </c>
      <c r="AD25" s="206"/>
      <c r="AE25" s="198" t="s">
        <v>110</v>
      </c>
      <c r="AF25" s="199">
        <v>2625.4847464726595</v>
      </c>
      <c r="AG25" s="199">
        <v>2492.7995089174287</v>
      </c>
    </row>
    <row r="26" spans="1:36" x14ac:dyDescent="0.25">
      <c r="A26" s="72" t="s">
        <v>89</v>
      </c>
      <c r="B26" s="145">
        <v>22991</v>
      </c>
      <c r="C26" s="106">
        <v>20129</v>
      </c>
      <c r="D26" s="106">
        <v>16083</v>
      </c>
      <c r="E26" s="107">
        <v>11590</v>
      </c>
      <c r="F26" s="106">
        <v>14488</v>
      </c>
      <c r="G26" s="106">
        <v>15199</v>
      </c>
      <c r="J26" s="72" t="s">
        <v>114</v>
      </c>
      <c r="K26" s="126">
        <v>4972687</v>
      </c>
      <c r="L26" s="126">
        <v>5060714</v>
      </c>
      <c r="M26" s="126">
        <v>4891919</v>
      </c>
      <c r="N26" s="126">
        <v>4854497.5</v>
      </c>
      <c r="O26" s="126">
        <v>4833517</v>
      </c>
      <c r="P26" s="126">
        <v>4823672.5</v>
      </c>
      <c r="S26" s="198" t="s">
        <v>114</v>
      </c>
      <c r="T26" s="200">
        <v>22991</v>
      </c>
      <c r="U26" s="201">
        <v>20129</v>
      </c>
      <c r="V26" s="201">
        <v>14488</v>
      </c>
      <c r="W26" s="202">
        <v>15199</v>
      </c>
      <c r="X26" s="203">
        <f t="shared" si="2"/>
        <v>-33.891522769779478</v>
      </c>
      <c r="Y26" s="203">
        <f t="shared" si="3"/>
        <v>-24.492026429529535</v>
      </c>
      <c r="Z26" s="203">
        <f t="shared" si="4"/>
        <v>4.9075096631695194</v>
      </c>
      <c r="AA26" s="204">
        <f t="shared" si="0"/>
        <v>3977.501988849795</v>
      </c>
      <c r="AB26" s="205">
        <f t="shared" si="1"/>
        <v>2997.4033400523881</v>
      </c>
      <c r="AC26" s="205">
        <f t="shared" si="1"/>
        <v>3150.9187242707708</v>
      </c>
      <c r="AD26" s="206"/>
      <c r="AE26" s="198" t="s">
        <v>113</v>
      </c>
      <c r="AF26" s="199">
        <v>2596.5687835689373</v>
      </c>
      <c r="AG26" s="199">
        <v>2414.8691108527569</v>
      </c>
    </row>
    <row r="27" spans="1:36" x14ac:dyDescent="0.25">
      <c r="A27" s="72" t="s">
        <v>90</v>
      </c>
      <c r="B27" s="146">
        <v>7413</v>
      </c>
      <c r="C27" s="111">
        <v>5798</v>
      </c>
      <c r="D27" s="111">
        <v>5374</v>
      </c>
      <c r="E27" s="112">
        <v>3340</v>
      </c>
      <c r="F27" s="111">
        <v>4484</v>
      </c>
      <c r="G27" s="111">
        <v>4557</v>
      </c>
      <c r="J27" s="72" t="s">
        <v>115</v>
      </c>
      <c r="K27" s="126">
        <v>1632399.5</v>
      </c>
      <c r="L27" s="126">
        <v>1655456</v>
      </c>
      <c r="M27" s="126">
        <v>1616939</v>
      </c>
      <c r="N27" s="126">
        <v>1600832.5</v>
      </c>
      <c r="O27" s="126">
        <v>1588728.5</v>
      </c>
      <c r="P27" s="126">
        <v>1582779.5</v>
      </c>
      <c r="S27" s="198" t="s">
        <v>115</v>
      </c>
      <c r="T27" s="200">
        <v>7413</v>
      </c>
      <c r="U27" s="201">
        <v>5798</v>
      </c>
      <c r="V27" s="201">
        <v>4484</v>
      </c>
      <c r="W27" s="202">
        <v>4557</v>
      </c>
      <c r="X27" s="203">
        <f>(W27-T27)/T27*100</f>
        <v>-38.526912181303111</v>
      </c>
      <c r="Y27" s="203">
        <f>(W27-U27)/U27*100</f>
        <v>-21.403932390479476</v>
      </c>
      <c r="Z27" s="203">
        <f t="shared" si="4"/>
        <v>1.6280107047279213</v>
      </c>
      <c r="AA27" s="218">
        <f t="shared" si="0"/>
        <v>3502.3582626176717</v>
      </c>
      <c r="AB27" s="205">
        <f t="shared" si="1"/>
        <v>2822.3828048656519</v>
      </c>
      <c r="AC27" s="205">
        <f>G27/P27*1000000</f>
        <v>2879.1123463502026</v>
      </c>
      <c r="AD27" s="206"/>
      <c r="AE27" s="198" t="s">
        <v>109</v>
      </c>
      <c r="AF27" s="199">
        <v>3206.4536241196565</v>
      </c>
      <c r="AG27" s="199">
        <v>2065.9384405253386</v>
      </c>
    </row>
    <row r="28" spans="1:36" x14ac:dyDescent="0.25">
      <c r="AA28" s="219"/>
    </row>
    <row r="29" spans="1:36" x14ac:dyDescent="0.25">
      <c r="S29" s="135" t="s">
        <v>118</v>
      </c>
    </row>
    <row r="32" spans="1:36" ht="25.5" customHeight="1" x14ac:dyDescent="0.25">
      <c r="B32" s="123" t="s">
        <v>18</v>
      </c>
      <c r="C32" s="35" t="s">
        <v>28</v>
      </c>
      <c r="D32" s="35" t="s">
        <v>36</v>
      </c>
      <c r="E32" s="65" t="s">
        <v>37</v>
      </c>
      <c r="F32" s="35">
        <v>2021</v>
      </c>
      <c r="G32" s="35">
        <v>2022</v>
      </c>
      <c r="K32" s="35" t="s">
        <v>18</v>
      </c>
      <c r="L32" s="35" t="s">
        <v>28</v>
      </c>
      <c r="M32" s="35" t="s">
        <v>36</v>
      </c>
      <c r="N32" s="65" t="s">
        <v>37</v>
      </c>
      <c r="O32" s="187" t="s">
        <v>38</v>
      </c>
      <c r="P32" s="187" t="s">
        <v>39</v>
      </c>
    </row>
    <row r="33" spans="1:16" x14ac:dyDescent="0.25">
      <c r="A33" s="115" t="s">
        <v>79</v>
      </c>
      <c r="B33" s="147">
        <v>8342</v>
      </c>
      <c r="C33" s="54">
        <v>6221</v>
      </c>
      <c r="D33" s="54">
        <v>4648</v>
      </c>
      <c r="E33" s="67">
        <v>3090</v>
      </c>
      <c r="F33" s="54">
        <v>3822</v>
      </c>
      <c r="G33" s="54">
        <v>3975</v>
      </c>
      <c r="J33" s="20" t="s">
        <v>9</v>
      </c>
      <c r="K33" s="45">
        <v>56976981</v>
      </c>
      <c r="L33" s="45">
        <v>60026841</v>
      </c>
      <c r="M33" s="45">
        <v>59729080.5</v>
      </c>
      <c r="N33" s="45">
        <v>59438850.5</v>
      </c>
      <c r="O33" s="45">
        <v>59133173</v>
      </c>
      <c r="P33" s="45">
        <v>59013667</v>
      </c>
    </row>
    <row r="34" spans="1:16" x14ac:dyDescent="0.25">
      <c r="A34" s="116" t="s">
        <v>80</v>
      </c>
      <c r="B34" s="148">
        <v>1578</v>
      </c>
      <c r="C34" s="117">
        <v>1305</v>
      </c>
      <c r="D34" s="117">
        <v>960</v>
      </c>
      <c r="E34" s="118">
        <v>587</v>
      </c>
      <c r="F34" s="117">
        <v>835</v>
      </c>
      <c r="G34" s="117">
        <v>819</v>
      </c>
      <c r="H34" s="221"/>
      <c r="I34" s="221"/>
      <c r="J34" s="115" t="s">
        <v>10</v>
      </c>
      <c r="K34" s="55">
        <v>1261743.5</v>
      </c>
      <c r="L34" s="55">
        <v>1330422</v>
      </c>
      <c r="M34" s="55">
        <v>1297293</v>
      </c>
      <c r="N34" s="55">
        <v>1287476.5</v>
      </c>
      <c r="O34" s="55">
        <v>1278481</v>
      </c>
      <c r="P34" s="55">
        <v>1274288.5</v>
      </c>
    </row>
    <row r="35" spans="1:16" x14ac:dyDescent="0.25">
      <c r="A35" s="116" t="s">
        <v>81</v>
      </c>
      <c r="B35" s="149">
        <v>2016</v>
      </c>
      <c r="C35" s="119">
        <v>1533</v>
      </c>
      <c r="D35" s="119">
        <v>1267</v>
      </c>
      <c r="E35" s="120">
        <v>799</v>
      </c>
      <c r="F35" s="119">
        <v>1088</v>
      </c>
      <c r="G35" s="119">
        <v>1097</v>
      </c>
      <c r="H35" s="221"/>
      <c r="I35" s="221"/>
      <c r="J35" s="116" t="s">
        <v>105</v>
      </c>
      <c r="K35" s="129">
        <v>297574.5</v>
      </c>
      <c r="L35" s="129">
        <v>306162</v>
      </c>
      <c r="M35" s="129">
        <v>296075.5</v>
      </c>
      <c r="N35" s="129">
        <v>292824.5</v>
      </c>
      <c r="O35" s="129">
        <v>289883.5</v>
      </c>
      <c r="P35" s="129">
        <v>288381</v>
      </c>
    </row>
    <row r="36" spans="1:16" x14ac:dyDescent="0.25">
      <c r="A36" s="116" t="s">
        <v>82</v>
      </c>
      <c r="B36" s="148">
        <v>2528</v>
      </c>
      <c r="C36" s="117">
        <v>1637</v>
      </c>
      <c r="D36" s="117">
        <v>1150</v>
      </c>
      <c r="E36" s="118">
        <v>856</v>
      </c>
      <c r="F36" s="117">
        <v>984</v>
      </c>
      <c r="G36" s="117">
        <v>1054</v>
      </c>
      <c r="H36" s="221"/>
      <c r="I36" s="221"/>
      <c r="J36" s="116" t="s">
        <v>106</v>
      </c>
      <c r="K36" s="129">
        <v>287024.5</v>
      </c>
      <c r="L36" s="129">
        <v>309851.5</v>
      </c>
      <c r="M36" s="129">
        <v>304595.5</v>
      </c>
      <c r="N36" s="129">
        <v>302502</v>
      </c>
      <c r="O36" s="129">
        <v>300375</v>
      </c>
      <c r="P36" s="129">
        <v>299358.5</v>
      </c>
    </row>
    <row r="37" spans="1:16" x14ac:dyDescent="0.25">
      <c r="A37" s="116" t="s">
        <v>83</v>
      </c>
      <c r="B37" s="149">
        <v>2220</v>
      </c>
      <c r="C37" s="119">
        <v>1746</v>
      </c>
      <c r="D37" s="119">
        <v>1271</v>
      </c>
      <c r="E37" s="120">
        <v>848</v>
      </c>
      <c r="F37" s="119">
        <v>915</v>
      </c>
      <c r="G37" s="119">
        <v>1005</v>
      </c>
      <c r="H37" s="221"/>
      <c r="I37" s="221"/>
      <c r="J37" s="116" t="s">
        <v>107</v>
      </c>
      <c r="K37" s="129">
        <v>295247.5</v>
      </c>
      <c r="L37" s="129">
        <v>320803</v>
      </c>
      <c r="M37" s="129">
        <v>316864.5</v>
      </c>
      <c r="N37" s="129">
        <v>315122.5</v>
      </c>
      <c r="O37" s="129">
        <v>313756.5</v>
      </c>
      <c r="P37" s="129">
        <v>313370.5</v>
      </c>
    </row>
    <row r="38" spans="1:16" x14ac:dyDescent="0.25">
      <c r="J38" s="116" t="s">
        <v>108</v>
      </c>
      <c r="K38" s="129">
        <v>381897</v>
      </c>
      <c r="L38" s="129">
        <v>393605.5</v>
      </c>
      <c r="M38" s="129">
        <v>379757.5</v>
      </c>
      <c r="N38" s="129">
        <v>377027.5</v>
      </c>
      <c r="O38" s="129">
        <v>374466</v>
      </c>
      <c r="P38" s="129">
        <v>373178.5</v>
      </c>
    </row>
    <row r="55" spans="19:29" x14ac:dyDescent="0.25"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</row>
  </sheetData>
  <mergeCells count="4">
    <mergeCell ref="S5:S6"/>
    <mergeCell ref="T5:W5"/>
    <mergeCell ref="X5:Z5"/>
    <mergeCell ref="AA5:AC5"/>
  </mergeCells>
  <hyperlinks>
    <hyperlink ref="S1" location="Indice!B1" display="Torna all'indice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45"/>
  <sheetViews>
    <sheetView zoomScaleNormal="100" workbookViewId="0"/>
  </sheetViews>
  <sheetFormatPr defaultRowHeight="12.75" x14ac:dyDescent="0.2"/>
  <cols>
    <col min="1" max="1" width="9.140625" style="4"/>
    <col min="2" max="2" width="18.5703125" style="4" customWidth="1"/>
    <col min="3" max="4" width="9.28515625" style="4" bestFit="1" customWidth="1"/>
    <col min="5" max="5" width="10" style="4" bestFit="1" customWidth="1"/>
    <col min="6" max="16384" width="9.140625" style="4"/>
  </cols>
  <sheetData>
    <row r="1" spans="2:6" ht="15" x14ac:dyDescent="0.25">
      <c r="F1" s="699" t="s">
        <v>490</v>
      </c>
    </row>
    <row r="2" spans="2:6" ht="15" x14ac:dyDescent="0.25">
      <c r="F2" s="699"/>
    </row>
    <row r="3" spans="2:6" x14ac:dyDescent="0.2">
      <c r="B3" s="18" t="s">
        <v>150</v>
      </c>
      <c r="F3" s="222" t="s">
        <v>151</v>
      </c>
    </row>
    <row r="5" spans="2:6" x14ac:dyDescent="0.2">
      <c r="C5" s="18">
        <v>2011</v>
      </c>
      <c r="D5" s="18">
        <v>2022</v>
      </c>
      <c r="F5" s="223"/>
    </row>
    <row r="6" spans="2:6" x14ac:dyDescent="0.2">
      <c r="B6" s="72" t="s">
        <v>87</v>
      </c>
      <c r="C6" s="224">
        <v>3.51044</v>
      </c>
      <c r="D6" s="224">
        <v>5.0328200000000001</v>
      </c>
      <c r="E6" s="225">
        <f>D6-C6</f>
        <v>1.5223800000000001</v>
      </c>
    </row>
    <row r="7" spans="2:6" x14ac:dyDescent="0.2">
      <c r="B7" s="72" t="s">
        <v>84</v>
      </c>
      <c r="C7" s="224">
        <v>2.9733999999999998</v>
      </c>
      <c r="D7" s="224">
        <v>3.1674199999999999</v>
      </c>
      <c r="E7" s="225">
        <f t="shared" ref="E7:E25" si="0">D7-C7</f>
        <v>0.19402000000000008</v>
      </c>
    </row>
    <row r="8" spans="2:6" x14ac:dyDescent="0.2">
      <c r="B8" s="72" t="s">
        <v>135</v>
      </c>
      <c r="C8" s="224">
        <v>3.01003</v>
      </c>
      <c r="D8" s="224">
        <v>3.0581</v>
      </c>
      <c r="E8" s="225">
        <f t="shared" si="0"/>
        <v>4.8070000000000057E-2</v>
      </c>
    </row>
    <row r="9" spans="2:6" x14ac:dyDescent="0.2">
      <c r="B9" s="72" t="s">
        <v>90</v>
      </c>
      <c r="C9" s="224">
        <v>2.64201</v>
      </c>
      <c r="D9" s="224">
        <v>3.0184099999999998</v>
      </c>
      <c r="E9" s="225">
        <f t="shared" si="0"/>
        <v>0.37639999999999985</v>
      </c>
    </row>
    <row r="10" spans="2:6" x14ac:dyDescent="0.2">
      <c r="B10" s="72" t="s">
        <v>88</v>
      </c>
      <c r="C10" s="226">
        <v>3.4794200000000002</v>
      </c>
      <c r="D10" s="226">
        <v>2.5992299999999999</v>
      </c>
      <c r="E10" s="225">
        <f t="shared" si="0"/>
        <v>-0.88019000000000025</v>
      </c>
    </row>
    <row r="11" spans="2:6" x14ac:dyDescent="0.2">
      <c r="B11" s="72" t="s">
        <v>86</v>
      </c>
      <c r="C11" s="226">
        <v>2.2394799999999999</v>
      </c>
      <c r="D11" s="226">
        <v>2.43377</v>
      </c>
      <c r="E11" s="225">
        <f t="shared" si="0"/>
        <v>0.19429000000000007</v>
      </c>
    </row>
    <row r="12" spans="2:6" x14ac:dyDescent="0.2">
      <c r="B12" s="72" t="s">
        <v>72</v>
      </c>
      <c r="C12" s="226">
        <v>2.37086</v>
      </c>
      <c r="D12" s="226">
        <v>2.42814</v>
      </c>
      <c r="E12" s="225">
        <f t="shared" si="0"/>
        <v>5.7279999999999998E-2</v>
      </c>
    </row>
    <row r="13" spans="2:6" x14ac:dyDescent="0.2">
      <c r="B13" s="72" t="s">
        <v>66</v>
      </c>
      <c r="C13" s="224">
        <v>2.4143699999999999</v>
      </c>
      <c r="D13" s="224">
        <v>2.3748499999999999</v>
      </c>
      <c r="E13" s="225">
        <f t="shared" si="0"/>
        <v>-3.952E-2</v>
      </c>
    </row>
    <row r="14" spans="2:6" x14ac:dyDescent="0.2">
      <c r="B14" s="72" t="s">
        <v>85</v>
      </c>
      <c r="C14" s="224">
        <v>2.3765299999999998</v>
      </c>
      <c r="D14" s="224">
        <v>2.3215599999999998</v>
      </c>
      <c r="E14" s="225">
        <f t="shared" si="0"/>
        <v>-5.4969999999999963E-2</v>
      </c>
    </row>
    <row r="15" spans="2:6" x14ac:dyDescent="0.2">
      <c r="B15" s="72" t="s">
        <v>152</v>
      </c>
      <c r="C15" s="226">
        <v>2.33074</v>
      </c>
      <c r="D15" s="226">
        <v>2.2664599999999999</v>
      </c>
      <c r="E15" s="225">
        <f t="shared" si="0"/>
        <v>-6.4280000000000115E-2</v>
      </c>
    </row>
    <row r="16" spans="2:6" x14ac:dyDescent="0.2">
      <c r="B16" s="72" t="s">
        <v>76</v>
      </c>
      <c r="C16" s="224">
        <v>2.13585</v>
      </c>
      <c r="D16" s="224">
        <v>2.17584</v>
      </c>
      <c r="E16" s="225">
        <f t="shared" si="0"/>
        <v>3.998999999999997E-2</v>
      </c>
    </row>
    <row r="17" spans="2:7" x14ac:dyDescent="0.2">
      <c r="B17" s="72" t="s">
        <v>89</v>
      </c>
      <c r="C17" s="226">
        <v>2.0402</v>
      </c>
      <c r="D17" s="226">
        <v>2.1639200000000001</v>
      </c>
      <c r="E17" s="225">
        <f t="shared" si="0"/>
        <v>0.12372000000000005</v>
      </c>
    </row>
    <row r="18" spans="2:7" x14ac:dyDescent="0.2">
      <c r="B18" s="72" t="s">
        <v>153</v>
      </c>
      <c r="C18" s="224">
        <v>1.9391499999999999</v>
      </c>
      <c r="D18" s="224">
        <v>2.1147100000000001</v>
      </c>
      <c r="E18" s="225">
        <f t="shared" si="0"/>
        <v>0.17556000000000016</v>
      </c>
    </row>
    <row r="19" spans="2:7" x14ac:dyDescent="0.2">
      <c r="B19" s="20" t="s">
        <v>79</v>
      </c>
      <c r="C19" s="227">
        <v>2.0453399999999999</v>
      </c>
      <c r="D19" s="227">
        <v>2.0892400000000002</v>
      </c>
      <c r="E19" s="225">
        <f t="shared" si="0"/>
        <v>4.3900000000000272E-2</v>
      </c>
    </row>
    <row r="20" spans="2:7" x14ac:dyDescent="0.2">
      <c r="B20" s="20" t="s">
        <v>9</v>
      </c>
      <c r="C20" s="228">
        <v>1.8770800000000001</v>
      </c>
      <c r="D20" s="228">
        <v>1.90429</v>
      </c>
      <c r="E20" s="225">
        <f t="shared" si="0"/>
        <v>2.7209999999999956E-2</v>
      </c>
    </row>
    <row r="21" spans="2:7" x14ac:dyDescent="0.2">
      <c r="B21" s="72" t="s">
        <v>74</v>
      </c>
      <c r="C21" s="226">
        <v>1.9593400000000001</v>
      </c>
      <c r="D21" s="226">
        <v>1.8646199999999999</v>
      </c>
      <c r="E21" s="225">
        <f t="shared" si="0"/>
        <v>-9.4720000000000137E-2</v>
      </c>
    </row>
    <row r="22" spans="2:7" x14ac:dyDescent="0.2">
      <c r="B22" s="72" t="s">
        <v>77</v>
      </c>
      <c r="C22" s="224">
        <v>1.9739899999999999</v>
      </c>
      <c r="D22" s="224">
        <v>1.8380099999999999</v>
      </c>
      <c r="E22" s="225">
        <f t="shared" si="0"/>
        <v>-0.13597999999999999</v>
      </c>
    </row>
    <row r="23" spans="2:7" x14ac:dyDescent="0.2">
      <c r="B23" s="72" t="s">
        <v>78</v>
      </c>
      <c r="C23" s="226">
        <v>1.5804</v>
      </c>
      <c r="D23" s="226">
        <v>1.67201</v>
      </c>
      <c r="E23" s="225">
        <f t="shared" si="0"/>
        <v>9.1609999999999969E-2</v>
      </c>
    </row>
    <row r="24" spans="2:7" x14ac:dyDescent="0.2">
      <c r="B24" s="72" t="s">
        <v>75</v>
      </c>
      <c r="C24" s="224">
        <v>1.4192400000000001</v>
      </c>
      <c r="D24" s="224">
        <v>1.48898</v>
      </c>
      <c r="E24" s="225">
        <f t="shared" si="0"/>
        <v>6.9739999999999913E-2</v>
      </c>
      <c r="G24" s="135" t="s">
        <v>118</v>
      </c>
    </row>
    <row r="25" spans="2:7" x14ac:dyDescent="0.2">
      <c r="B25" s="72" t="s">
        <v>70</v>
      </c>
      <c r="C25" s="226">
        <v>1.4328000000000001</v>
      </c>
      <c r="D25" s="226">
        <v>1.3965099999999999</v>
      </c>
      <c r="E25" s="225">
        <f t="shared" si="0"/>
        <v>-3.6290000000000155E-2</v>
      </c>
    </row>
    <row r="26" spans="2:7" x14ac:dyDescent="0.2">
      <c r="B26" s="72" t="s">
        <v>69</v>
      </c>
      <c r="C26" s="226">
        <v>0.86095999999999995</v>
      </c>
      <c r="D26" s="226">
        <v>0.72491000000000005</v>
      </c>
      <c r="E26" s="225"/>
    </row>
    <row r="45" spans="7:7" x14ac:dyDescent="0.2">
      <c r="G45" s="4" t="s">
        <v>154</v>
      </c>
    </row>
  </sheetData>
  <hyperlinks>
    <hyperlink ref="F1" location="Indice!B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7"/>
  <sheetViews>
    <sheetView zoomScaleNormal="100" workbookViewId="0"/>
  </sheetViews>
  <sheetFormatPr defaultRowHeight="12.75" x14ac:dyDescent="0.2"/>
  <cols>
    <col min="1" max="1" width="9.140625" style="4"/>
    <col min="2" max="2" width="24.7109375" style="4" customWidth="1"/>
    <col min="3" max="16384" width="9.140625" style="4"/>
  </cols>
  <sheetData>
    <row r="1" spans="2:6" ht="15" x14ac:dyDescent="0.25">
      <c r="F1" s="699" t="s">
        <v>490</v>
      </c>
    </row>
    <row r="3" spans="2:6" x14ac:dyDescent="0.2">
      <c r="B3" s="18" t="s">
        <v>155</v>
      </c>
      <c r="F3" s="222" t="s">
        <v>156</v>
      </c>
    </row>
    <row r="4" spans="2:6" x14ac:dyDescent="0.2">
      <c r="C4" s="18">
        <v>2011</v>
      </c>
      <c r="D4" s="18">
        <v>2022</v>
      </c>
    </row>
    <row r="5" spans="2:6" x14ac:dyDescent="0.2">
      <c r="B5" s="72" t="s">
        <v>88</v>
      </c>
      <c r="C5" s="224">
        <v>155.74024</v>
      </c>
      <c r="D5" s="224">
        <v>157.00738000000001</v>
      </c>
    </row>
    <row r="6" spans="2:6" x14ac:dyDescent="0.2">
      <c r="B6" s="72" t="s">
        <v>86</v>
      </c>
      <c r="C6" s="224">
        <v>154.31433000000001</v>
      </c>
      <c r="D6" s="224">
        <v>153.52143000000001</v>
      </c>
    </row>
    <row r="7" spans="2:6" x14ac:dyDescent="0.2">
      <c r="B7" s="72" t="s">
        <v>87</v>
      </c>
      <c r="C7" s="226">
        <v>145.20697000000001</v>
      </c>
      <c r="D7" s="226">
        <v>148.24945</v>
      </c>
    </row>
    <row r="8" spans="2:6" x14ac:dyDescent="0.2">
      <c r="B8" s="72" t="s">
        <v>89</v>
      </c>
      <c r="C8" s="226">
        <v>145.71055000000001</v>
      </c>
      <c r="D8" s="226">
        <v>145.52852999999999</v>
      </c>
    </row>
    <row r="9" spans="2:6" x14ac:dyDescent="0.2">
      <c r="B9" s="72" t="s">
        <v>85</v>
      </c>
      <c r="C9" s="224">
        <v>142.36743000000001</v>
      </c>
      <c r="D9" s="224">
        <v>142.57203999999999</v>
      </c>
    </row>
    <row r="10" spans="2:6" x14ac:dyDescent="0.2">
      <c r="B10" s="20" t="s">
        <v>79</v>
      </c>
      <c r="C10" s="227">
        <v>140.0513</v>
      </c>
      <c r="D10" s="227">
        <v>140.75779</v>
      </c>
    </row>
    <row r="11" spans="2:6" x14ac:dyDescent="0.2">
      <c r="B11" s="72" t="s">
        <v>66</v>
      </c>
      <c r="C11" s="224">
        <v>138.09817000000001</v>
      </c>
      <c r="D11" s="224">
        <v>138.78596999999999</v>
      </c>
    </row>
    <row r="12" spans="2:6" x14ac:dyDescent="0.2">
      <c r="B12" s="72" t="s">
        <v>90</v>
      </c>
      <c r="C12" s="226">
        <v>140.125</v>
      </c>
      <c r="D12" s="226">
        <v>137.54904999999999</v>
      </c>
    </row>
    <row r="13" spans="2:6" x14ac:dyDescent="0.2">
      <c r="B13" s="72" t="s">
        <v>135</v>
      </c>
      <c r="C13" s="226">
        <v>132.38865999999999</v>
      </c>
      <c r="D13" s="226">
        <v>136.69725</v>
      </c>
    </row>
    <row r="14" spans="2:6" x14ac:dyDescent="0.2">
      <c r="B14" s="72" t="s">
        <v>76</v>
      </c>
      <c r="C14" s="224">
        <v>133.88306</v>
      </c>
      <c r="D14" s="224">
        <v>136.58969999999999</v>
      </c>
    </row>
    <row r="15" spans="2:6" x14ac:dyDescent="0.2">
      <c r="B15" s="72" t="s">
        <v>84</v>
      </c>
      <c r="C15" s="226">
        <v>147.74347</v>
      </c>
      <c r="D15" s="226">
        <v>136.19909999999999</v>
      </c>
    </row>
    <row r="16" spans="2:6" x14ac:dyDescent="0.2">
      <c r="B16" s="20" t="s">
        <v>9</v>
      </c>
      <c r="C16" s="228">
        <v>134.80033</v>
      </c>
      <c r="D16" s="228">
        <v>134.71357</v>
      </c>
    </row>
    <row r="17" spans="2:6" x14ac:dyDescent="0.2">
      <c r="B17" s="72" t="s">
        <v>77</v>
      </c>
      <c r="C17" s="224">
        <v>134.61291</v>
      </c>
      <c r="D17" s="224">
        <v>134.53847999999999</v>
      </c>
    </row>
    <row r="18" spans="2:6" x14ac:dyDescent="0.2">
      <c r="B18" s="72" t="s">
        <v>78</v>
      </c>
      <c r="C18" s="224">
        <v>131.8083</v>
      </c>
      <c r="D18" s="224">
        <v>132.19236000000001</v>
      </c>
    </row>
    <row r="19" spans="2:6" x14ac:dyDescent="0.2">
      <c r="B19" s="72" t="s">
        <v>70</v>
      </c>
      <c r="C19" s="226">
        <v>130.31968000000001</v>
      </c>
      <c r="D19" s="226">
        <v>131.70291</v>
      </c>
    </row>
    <row r="20" spans="2:6" x14ac:dyDescent="0.2">
      <c r="B20" s="72" t="s">
        <v>153</v>
      </c>
      <c r="C20" s="224">
        <v>133.6645</v>
      </c>
      <c r="D20" s="224">
        <v>131.04774</v>
      </c>
      <c r="F20" s="135" t="s">
        <v>118</v>
      </c>
    </row>
    <row r="21" spans="2:6" x14ac:dyDescent="0.2">
      <c r="B21" s="72" t="s">
        <v>72</v>
      </c>
      <c r="C21" s="226">
        <v>133.12907999999999</v>
      </c>
      <c r="D21" s="226">
        <v>130.75642999999999</v>
      </c>
    </row>
    <row r="22" spans="2:6" x14ac:dyDescent="0.2">
      <c r="B22" s="72" t="s">
        <v>74</v>
      </c>
      <c r="C22" s="226">
        <v>128.8031</v>
      </c>
      <c r="D22" s="226">
        <v>129.95983000000001</v>
      </c>
    </row>
    <row r="23" spans="2:6" x14ac:dyDescent="0.2">
      <c r="B23" s="72" t="s">
        <v>75</v>
      </c>
      <c r="C23" s="224">
        <v>128.78788</v>
      </c>
      <c r="D23" s="224">
        <v>127.76785</v>
      </c>
    </row>
    <row r="24" spans="2:6" x14ac:dyDescent="0.2">
      <c r="B24" s="72" t="s">
        <v>157</v>
      </c>
      <c r="C24" s="226">
        <v>124.98316</v>
      </c>
      <c r="D24" s="226">
        <v>125.72741000000001</v>
      </c>
    </row>
    <row r="25" spans="2:6" x14ac:dyDescent="0.2">
      <c r="B25" s="72" t="s">
        <v>69</v>
      </c>
      <c r="C25" s="224">
        <v>122.32765999999999</v>
      </c>
      <c r="D25" s="224">
        <v>122.25614</v>
      </c>
    </row>
    <row r="42" spans="1:6" x14ac:dyDescent="0.2">
      <c r="F42" s="4" t="s">
        <v>154</v>
      </c>
    </row>
    <row r="43" spans="1:6" x14ac:dyDescent="0.2">
      <c r="A43" s="229"/>
    </row>
    <row r="44" spans="1:6" x14ac:dyDescent="0.2">
      <c r="A44" s="230"/>
    </row>
    <row r="45" spans="1:6" x14ac:dyDescent="0.2">
      <c r="A45" s="229"/>
    </row>
    <row r="46" spans="1:6" x14ac:dyDescent="0.2">
      <c r="A46" s="230"/>
    </row>
    <row r="47" spans="1:6" x14ac:dyDescent="0.2">
      <c r="A47" s="229"/>
    </row>
    <row r="48" spans="1:6" x14ac:dyDescent="0.2">
      <c r="A48" s="230"/>
    </row>
    <row r="49" spans="1:1" x14ac:dyDescent="0.2">
      <c r="A49" s="229"/>
    </row>
    <row r="50" spans="1:1" x14ac:dyDescent="0.2">
      <c r="A50" s="230"/>
    </row>
    <row r="51" spans="1:1" x14ac:dyDescent="0.2">
      <c r="A51" s="229"/>
    </row>
    <row r="52" spans="1:1" x14ac:dyDescent="0.2">
      <c r="A52" s="230"/>
    </row>
    <row r="53" spans="1:1" x14ac:dyDescent="0.2">
      <c r="A53" s="229"/>
    </row>
    <row r="54" spans="1:1" x14ac:dyDescent="0.2">
      <c r="A54" s="230"/>
    </row>
    <row r="55" spans="1:1" x14ac:dyDescent="0.2">
      <c r="A55" s="229"/>
    </row>
    <row r="56" spans="1:1" x14ac:dyDescent="0.2">
      <c r="A56" s="230"/>
    </row>
    <row r="57" spans="1:1" x14ac:dyDescent="0.2">
      <c r="A57" s="229"/>
    </row>
    <row r="58" spans="1:1" x14ac:dyDescent="0.2">
      <c r="A58" s="230"/>
    </row>
    <row r="59" spans="1:1" x14ac:dyDescent="0.2">
      <c r="A59" s="229"/>
    </row>
    <row r="60" spans="1:1" x14ac:dyDescent="0.2">
      <c r="A60" s="230"/>
    </row>
    <row r="61" spans="1:1" x14ac:dyDescent="0.2">
      <c r="A61" s="229"/>
    </row>
    <row r="62" spans="1:1" x14ac:dyDescent="0.2">
      <c r="A62" s="230"/>
    </row>
    <row r="63" spans="1:1" x14ac:dyDescent="0.2">
      <c r="A63" s="229"/>
    </row>
    <row r="64" spans="1:1" x14ac:dyDescent="0.2">
      <c r="A64" s="230"/>
    </row>
    <row r="65" spans="1:1" x14ac:dyDescent="0.2">
      <c r="A65" s="229"/>
    </row>
    <row r="66" spans="1:1" x14ac:dyDescent="0.2">
      <c r="A66" s="230"/>
    </row>
    <row r="67" spans="1:1" x14ac:dyDescent="0.2">
      <c r="A67" s="229"/>
    </row>
  </sheetData>
  <hyperlinks>
    <hyperlink ref="F1" location="Indice!B1" display="Torna all'indice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A132"/>
  <sheetViews>
    <sheetView topLeftCell="U1" zoomScaleNormal="100" workbookViewId="0"/>
  </sheetViews>
  <sheetFormatPr defaultRowHeight="12.75" x14ac:dyDescent="0.2"/>
  <cols>
    <col min="1" max="1" width="27.42578125" style="231" customWidth="1"/>
    <col min="2" max="2" width="2.42578125" style="231" customWidth="1"/>
    <col min="3" max="8" width="9.140625" style="231"/>
    <col min="9" max="9" width="3.7109375" style="231" customWidth="1"/>
    <col min="10" max="10" width="16.5703125" style="231" customWidth="1"/>
    <col min="11" max="15" width="10.42578125" style="231" customWidth="1"/>
    <col min="16" max="16" width="9.140625" style="231"/>
    <col min="17" max="17" width="11.42578125" style="231" customWidth="1"/>
    <col min="18" max="21" width="12.5703125" style="231" bestFit="1" customWidth="1"/>
    <col min="22" max="22" width="9.140625" style="231"/>
    <col min="23" max="23" width="12.42578125" style="231" bestFit="1" customWidth="1"/>
    <col min="24" max="16384" width="9.140625" style="231"/>
  </cols>
  <sheetData>
    <row r="1" spans="1:53" ht="15" x14ac:dyDescent="0.25">
      <c r="AA1" s="699" t="s">
        <v>490</v>
      </c>
    </row>
    <row r="2" spans="1:53" ht="15" x14ac:dyDescent="0.25">
      <c r="A2" s="1" t="s">
        <v>202</v>
      </c>
    </row>
    <row r="4" spans="1:53" x14ac:dyDescent="0.2">
      <c r="Q4" s="232" t="s">
        <v>158</v>
      </c>
    </row>
    <row r="5" spans="1:53" ht="15" x14ac:dyDescent="0.25">
      <c r="A5" s="233" t="s">
        <v>159</v>
      </c>
      <c r="J5" s="234" t="s">
        <v>91</v>
      </c>
      <c r="Q5" s="235" t="s">
        <v>160</v>
      </c>
    </row>
    <row r="6" spans="1:53" x14ac:dyDescent="0.2">
      <c r="J6" s="236"/>
    </row>
    <row r="8" spans="1:53" ht="13.5" thickBot="1" x14ac:dyDescent="0.25">
      <c r="C8" s="237" t="s">
        <v>28</v>
      </c>
      <c r="D8" s="238" t="s">
        <v>35</v>
      </c>
      <c r="E8" s="239" t="s">
        <v>36</v>
      </c>
      <c r="F8" s="237" t="s">
        <v>37</v>
      </c>
      <c r="G8" s="237">
        <v>2021</v>
      </c>
      <c r="H8" s="237">
        <v>2022</v>
      </c>
      <c r="J8" s="35" t="s">
        <v>28</v>
      </c>
      <c r="K8" s="240" t="s">
        <v>35</v>
      </c>
      <c r="L8" s="241" t="s">
        <v>36</v>
      </c>
      <c r="M8" s="124" t="s">
        <v>37</v>
      </c>
      <c r="N8" s="242">
        <v>2021</v>
      </c>
      <c r="O8" s="242">
        <v>2022</v>
      </c>
      <c r="Q8" s="243" t="s">
        <v>8</v>
      </c>
      <c r="R8" s="244">
        <v>2011</v>
      </c>
      <c r="S8" s="244">
        <v>2020</v>
      </c>
      <c r="T8" s="244">
        <v>2021</v>
      </c>
      <c r="U8" s="244">
        <v>2022</v>
      </c>
      <c r="W8" s="243" t="s">
        <v>8</v>
      </c>
      <c r="X8" s="244">
        <v>2022</v>
      </c>
      <c r="Y8" s="245"/>
      <c r="Z8" s="246"/>
      <c r="BA8" s="247"/>
    </row>
    <row r="9" spans="1:53" x14ac:dyDescent="0.2">
      <c r="A9" s="248" t="s">
        <v>9</v>
      </c>
      <c r="C9" s="249">
        <v>1744</v>
      </c>
      <c r="D9" s="250">
        <v>1401</v>
      </c>
      <c r="E9" s="250">
        <v>1331</v>
      </c>
      <c r="F9" s="249">
        <v>1061</v>
      </c>
      <c r="G9" s="249">
        <v>1264</v>
      </c>
      <c r="H9" s="249">
        <v>1333</v>
      </c>
      <c r="J9" s="251">
        <v>60026841</v>
      </c>
      <c r="K9" s="252">
        <v>59877221</v>
      </c>
      <c r="L9" s="252">
        <v>59729080.5</v>
      </c>
      <c r="M9" s="251">
        <v>59438850.5</v>
      </c>
      <c r="N9" s="251">
        <v>59133173</v>
      </c>
      <c r="O9" s="251">
        <v>59013667</v>
      </c>
      <c r="Q9" s="253" t="s">
        <v>9</v>
      </c>
      <c r="R9" s="254">
        <f t="shared" ref="R9:R33" si="0">C9/J9*1000000</f>
        <v>29.053669507612437</v>
      </c>
      <c r="S9" s="254">
        <f t="shared" ref="S9:U10" si="1">F9/M9*1000000</f>
        <v>17.850277908722344</v>
      </c>
      <c r="T9" s="254">
        <f t="shared" si="1"/>
        <v>21.375480730587551</v>
      </c>
      <c r="U9" s="254">
        <f t="shared" si="1"/>
        <v>22.587987965567368</v>
      </c>
      <c r="W9" s="255" t="s">
        <v>104</v>
      </c>
      <c r="X9" s="256">
        <v>33.055197457583098</v>
      </c>
      <c r="Y9" s="255"/>
      <c r="Z9" s="256"/>
      <c r="AA9" s="232" t="s">
        <v>161</v>
      </c>
    </row>
    <row r="10" spans="1:53" x14ac:dyDescent="0.2">
      <c r="A10" s="257" t="s">
        <v>66</v>
      </c>
      <c r="C10" s="258">
        <v>137</v>
      </c>
      <c r="D10" s="259">
        <v>108</v>
      </c>
      <c r="E10" s="259">
        <v>89</v>
      </c>
      <c r="F10" s="258">
        <v>73</v>
      </c>
      <c r="G10" s="258">
        <v>76</v>
      </c>
      <c r="H10" s="258">
        <v>100</v>
      </c>
      <c r="J10" s="260">
        <v>4413816</v>
      </c>
      <c r="K10" s="261">
        <v>4339238</v>
      </c>
      <c r="L10" s="261">
        <v>4319891</v>
      </c>
      <c r="M10" s="260">
        <v>4293081</v>
      </c>
      <c r="N10" s="260">
        <v>4265647.5</v>
      </c>
      <c r="O10" s="260">
        <v>4253850.5</v>
      </c>
      <c r="Q10" s="255" t="s">
        <v>93</v>
      </c>
      <c r="R10" s="256">
        <f t="shared" si="0"/>
        <v>31.038901485698545</v>
      </c>
      <c r="S10" s="256">
        <f t="shared" si="1"/>
        <v>17.004104977287874</v>
      </c>
      <c r="T10" s="256">
        <f t="shared" si="1"/>
        <v>17.816755838357484</v>
      </c>
      <c r="U10" s="256">
        <f t="shared" si="1"/>
        <v>23.508113413952838</v>
      </c>
      <c r="W10" s="255" t="s">
        <v>100</v>
      </c>
      <c r="X10" s="256">
        <v>28.658648864305132</v>
      </c>
      <c r="Y10" s="255"/>
      <c r="Z10" s="256"/>
    </row>
    <row r="11" spans="1:53" x14ac:dyDescent="0.2">
      <c r="A11" s="257" t="s">
        <v>67</v>
      </c>
      <c r="C11" s="262">
        <v>3</v>
      </c>
      <c r="D11" s="263">
        <v>3</v>
      </c>
      <c r="E11" s="263">
        <v>1</v>
      </c>
      <c r="F11" s="262" t="s">
        <v>68</v>
      </c>
      <c r="G11" s="262" t="s">
        <v>68</v>
      </c>
      <c r="H11" s="262">
        <v>3</v>
      </c>
      <c r="J11" s="260">
        <v>127229</v>
      </c>
      <c r="K11" s="261">
        <v>125933</v>
      </c>
      <c r="L11" s="261">
        <v>125343.5</v>
      </c>
      <c r="M11" s="260">
        <v>124561.5</v>
      </c>
      <c r="N11" s="260">
        <v>123724.5</v>
      </c>
      <c r="O11" s="260">
        <v>123245</v>
      </c>
      <c r="Q11" s="255" t="s">
        <v>162</v>
      </c>
      <c r="R11" s="256">
        <f t="shared" si="0"/>
        <v>23.579529824175307</v>
      </c>
      <c r="S11" s="264" t="s">
        <v>53</v>
      </c>
      <c r="T11" s="264" t="s">
        <v>53</v>
      </c>
      <c r="U11" s="256">
        <f t="shared" ref="U11:U33" si="2">H11/O11*1000000</f>
        <v>24.341758286340216</v>
      </c>
      <c r="W11" s="255" t="s">
        <v>103</v>
      </c>
      <c r="X11" s="256">
        <v>27.595973410943085</v>
      </c>
      <c r="Y11" s="255"/>
      <c r="Z11" s="256"/>
    </row>
    <row r="12" spans="1:53" x14ac:dyDescent="0.2">
      <c r="A12" s="257" t="s">
        <v>69</v>
      </c>
      <c r="C12" s="258">
        <v>49</v>
      </c>
      <c r="D12" s="259">
        <v>51</v>
      </c>
      <c r="E12" s="259">
        <v>41</v>
      </c>
      <c r="F12" s="258">
        <v>49</v>
      </c>
      <c r="G12" s="258">
        <v>36</v>
      </c>
      <c r="H12" s="258">
        <v>30</v>
      </c>
      <c r="J12" s="260">
        <v>1591344.5</v>
      </c>
      <c r="K12" s="261">
        <v>1537260.5</v>
      </c>
      <c r="L12" s="261">
        <v>1528903</v>
      </c>
      <c r="M12" s="260">
        <v>1521660.5</v>
      </c>
      <c r="N12" s="260">
        <v>1513861</v>
      </c>
      <c r="O12" s="260">
        <v>1508431.5</v>
      </c>
      <c r="Q12" s="255" t="s">
        <v>95</v>
      </c>
      <c r="R12" s="256">
        <f t="shared" si="0"/>
        <v>30.791572786407968</v>
      </c>
      <c r="S12" s="256">
        <f t="shared" ref="S12:S33" si="3">F12/M12*1000000</f>
        <v>32.201663905976396</v>
      </c>
      <c r="T12" s="256">
        <f t="shared" ref="T12:T33" si="4">G12/N12*1000000</f>
        <v>23.780254594047936</v>
      </c>
      <c r="U12" s="256">
        <f t="shared" si="2"/>
        <v>19.888208380692131</v>
      </c>
      <c r="W12" s="255" t="s">
        <v>101</v>
      </c>
      <c r="X12" s="256">
        <v>27.030082024012543</v>
      </c>
      <c r="Y12" s="255"/>
      <c r="Z12" s="256"/>
    </row>
    <row r="13" spans="1:53" x14ac:dyDescent="0.2">
      <c r="A13" s="257" t="s">
        <v>70</v>
      </c>
      <c r="C13" s="262">
        <v>268</v>
      </c>
      <c r="D13" s="263">
        <v>220</v>
      </c>
      <c r="E13" s="263">
        <v>188</v>
      </c>
      <c r="F13" s="262">
        <v>148</v>
      </c>
      <c r="G13" s="262">
        <v>178</v>
      </c>
      <c r="H13" s="262">
        <v>186</v>
      </c>
      <c r="J13" s="260">
        <v>9778562</v>
      </c>
      <c r="K13" s="261">
        <v>9998897.5</v>
      </c>
      <c r="L13" s="261">
        <v>10019217.5</v>
      </c>
      <c r="M13" s="260">
        <v>10004578</v>
      </c>
      <c r="N13" s="260">
        <v>9962279</v>
      </c>
      <c r="O13" s="260">
        <v>9959756.5</v>
      </c>
      <c r="Q13" s="255" t="s">
        <v>96</v>
      </c>
      <c r="R13" s="256">
        <f t="shared" si="0"/>
        <v>27.406892751715436</v>
      </c>
      <c r="S13" s="256">
        <f t="shared" si="3"/>
        <v>14.793227660377079</v>
      </c>
      <c r="T13" s="256">
        <f t="shared" si="4"/>
        <v>17.867397610526666</v>
      </c>
      <c r="U13" s="256">
        <f t="shared" si="2"/>
        <v>18.675155361478968</v>
      </c>
      <c r="W13" s="265" t="s">
        <v>142</v>
      </c>
      <c r="X13" s="266">
        <v>26.723811082698504</v>
      </c>
      <c r="Y13" s="253"/>
      <c r="Z13" s="254"/>
    </row>
    <row r="14" spans="1:53" ht="22.5" x14ac:dyDescent="0.2">
      <c r="A14" s="257" t="s">
        <v>71</v>
      </c>
      <c r="C14" s="258">
        <v>17</v>
      </c>
      <c r="D14" s="259">
        <v>7</v>
      </c>
      <c r="E14" s="259">
        <v>16</v>
      </c>
      <c r="F14" s="258">
        <v>6</v>
      </c>
      <c r="G14" s="258">
        <v>12</v>
      </c>
      <c r="H14" s="258">
        <v>17</v>
      </c>
      <c r="J14" s="260">
        <v>1033737</v>
      </c>
      <c r="K14" s="261">
        <v>1071386</v>
      </c>
      <c r="L14" s="261">
        <v>1076051.5</v>
      </c>
      <c r="M14" s="260">
        <v>1077573.5</v>
      </c>
      <c r="N14" s="260">
        <v>1075326</v>
      </c>
      <c r="O14" s="260">
        <v>1075358.5</v>
      </c>
      <c r="Q14" s="255" t="s">
        <v>138</v>
      </c>
      <c r="R14" s="256">
        <f t="shared" si="0"/>
        <v>16.445188669845425</v>
      </c>
      <c r="S14" s="256">
        <f t="shared" si="3"/>
        <v>5.5680656586302462</v>
      </c>
      <c r="T14" s="256">
        <f t="shared" si="4"/>
        <v>11.159406542760056</v>
      </c>
      <c r="U14" s="256">
        <f t="shared" si="2"/>
        <v>15.808681476921418</v>
      </c>
      <c r="W14" s="255" t="s">
        <v>98</v>
      </c>
      <c r="X14" s="256">
        <v>26.39910622525986</v>
      </c>
      <c r="Y14" s="265"/>
      <c r="Z14" s="256"/>
    </row>
    <row r="15" spans="1:53" x14ac:dyDescent="0.2">
      <c r="A15" s="257" t="s">
        <v>72</v>
      </c>
      <c r="C15" s="262">
        <v>179</v>
      </c>
      <c r="D15" s="263">
        <v>140</v>
      </c>
      <c r="E15" s="263">
        <v>143</v>
      </c>
      <c r="F15" s="262">
        <v>111</v>
      </c>
      <c r="G15" s="262">
        <v>127</v>
      </c>
      <c r="H15" s="262">
        <v>128</v>
      </c>
      <c r="J15" s="260">
        <v>4883467</v>
      </c>
      <c r="K15" s="261">
        <v>4882763</v>
      </c>
      <c r="L15" s="261">
        <v>4881861.5</v>
      </c>
      <c r="M15" s="260">
        <v>4874481.5</v>
      </c>
      <c r="N15" s="260">
        <v>4858787.5</v>
      </c>
      <c r="O15" s="260">
        <v>4848649</v>
      </c>
      <c r="Q15" s="255" t="s">
        <v>98</v>
      </c>
      <c r="R15" s="256">
        <f t="shared" si="0"/>
        <v>36.65428680075037</v>
      </c>
      <c r="S15" s="256">
        <f t="shared" si="3"/>
        <v>22.771652738860535</v>
      </c>
      <c r="T15" s="256">
        <f t="shared" si="4"/>
        <v>26.138208349305252</v>
      </c>
      <c r="U15" s="256">
        <f t="shared" si="2"/>
        <v>26.39910622525986</v>
      </c>
      <c r="W15" s="255" t="s">
        <v>162</v>
      </c>
      <c r="X15" s="256">
        <v>24.341758286340216</v>
      </c>
      <c r="Y15" s="255"/>
      <c r="Z15" s="256"/>
    </row>
    <row r="16" spans="1:53" ht="22.5" x14ac:dyDescent="0.2">
      <c r="A16" s="257" t="s">
        <v>73</v>
      </c>
      <c r="C16" s="258">
        <v>40</v>
      </c>
      <c r="D16" s="259">
        <v>31</v>
      </c>
      <c r="E16" s="259">
        <v>26</v>
      </c>
      <c r="F16" s="258">
        <v>23</v>
      </c>
      <c r="G16" s="258">
        <v>32</v>
      </c>
      <c r="H16" s="258">
        <v>26</v>
      </c>
      <c r="J16" s="260">
        <v>1224501.5</v>
      </c>
      <c r="K16" s="261">
        <v>1210784.5</v>
      </c>
      <c r="L16" s="261">
        <v>1208315</v>
      </c>
      <c r="M16" s="260">
        <v>1203863</v>
      </c>
      <c r="N16" s="260">
        <v>1198078.5</v>
      </c>
      <c r="O16" s="260">
        <v>1194447.5</v>
      </c>
      <c r="Q16" s="255" t="s">
        <v>139</v>
      </c>
      <c r="R16" s="256">
        <f t="shared" si="0"/>
        <v>32.666354430762233</v>
      </c>
      <c r="S16" s="256">
        <f t="shared" si="3"/>
        <v>19.105163959686443</v>
      </c>
      <c r="T16" s="256">
        <f t="shared" si="4"/>
        <v>26.709435149700123</v>
      </c>
      <c r="U16" s="256">
        <f t="shared" si="2"/>
        <v>21.767386176453968</v>
      </c>
      <c r="W16" s="255" t="s">
        <v>114</v>
      </c>
      <c r="X16" s="256">
        <v>24.255378034060147</v>
      </c>
      <c r="Y16" s="255"/>
      <c r="Z16" s="256"/>
    </row>
    <row r="17" spans="1:27" ht="22.5" x14ac:dyDescent="0.2">
      <c r="A17" s="257" t="s">
        <v>74</v>
      </c>
      <c r="C17" s="262">
        <v>168</v>
      </c>
      <c r="D17" s="263">
        <v>145</v>
      </c>
      <c r="E17" s="263">
        <v>143</v>
      </c>
      <c r="F17" s="262">
        <v>105</v>
      </c>
      <c r="G17" s="262">
        <v>123</v>
      </c>
      <c r="H17" s="262">
        <v>127</v>
      </c>
      <c r="J17" s="260">
        <v>4381454.5</v>
      </c>
      <c r="K17" s="261">
        <v>4452686.5</v>
      </c>
      <c r="L17" s="261">
        <v>4461786</v>
      </c>
      <c r="M17" s="260">
        <v>4451528</v>
      </c>
      <c r="N17" s="260">
        <v>4432151.5</v>
      </c>
      <c r="O17" s="260">
        <v>4431472</v>
      </c>
      <c r="Q17" s="255" t="s">
        <v>100</v>
      </c>
      <c r="R17" s="256">
        <f t="shared" si="0"/>
        <v>38.343431387910108</v>
      </c>
      <c r="S17" s="256">
        <f t="shared" si="3"/>
        <v>23.58740639169292</v>
      </c>
      <c r="T17" s="256">
        <f t="shared" si="4"/>
        <v>27.751758936940671</v>
      </c>
      <c r="U17" s="256">
        <f t="shared" si="2"/>
        <v>28.658648864305132</v>
      </c>
      <c r="W17" s="255" t="s">
        <v>93</v>
      </c>
      <c r="X17" s="256">
        <v>23.508113413952838</v>
      </c>
      <c r="Y17" s="255"/>
      <c r="Z17" s="256"/>
    </row>
    <row r="18" spans="1:27" x14ac:dyDescent="0.2">
      <c r="A18" s="257" t="s">
        <v>75</v>
      </c>
      <c r="C18" s="258">
        <v>133</v>
      </c>
      <c r="D18" s="259">
        <v>116</v>
      </c>
      <c r="E18" s="259">
        <v>110</v>
      </c>
      <c r="F18" s="258">
        <v>77</v>
      </c>
      <c r="G18" s="258">
        <v>99</v>
      </c>
      <c r="H18" s="258">
        <v>99</v>
      </c>
      <c r="J18" s="260">
        <v>3729899</v>
      </c>
      <c r="K18" s="261">
        <v>3706695.5</v>
      </c>
      <c r="L18" s="261">
        <v>3696949</v>
      </c>
      <c r="M18" s="260">
        <v>3692710</v>
      </c>
      <c r="N18" s="260">
        <v>3678028</v>
      </c>
      <c r="O18" s="260">
        <v>3662586</v>
      </c>
      <c r="Q18" s="255" t="s">
        <v>101</v>
      </c>
      <c r="R18" s="256">
        <f t="shared" si="0"/>
        <v>35.65780199410225</v>
      </c>
      <c r="S18" s="256">
        <f t="shared" si="3"/>
        <v>20.851894678975604</v>
      </c>
      <c r="T18" s="256">
        <f t="shared" si="4"/>
        <v>26.916597698549332</v>
      </c>
      <c r="U18" s="256">
        <f t="shared" si="2"/>
        <v>27.030082024012543</v>
      </c>
      <c r="W18" s="253" t="s">
        <v>9</v>
      </c>
      <c r="X18" s="254">
        <v>22.587987965567368</v>
      </c>
      <c r="Y18" s="255"/>
      <c r="Z18" s="256"/>
    </row>
    <row r="19" spans="1:27" x14ac:dyDescent="0.2">
      <c r="A19" s="257" t="s">
        <v>76</v>
      </c>
      <c r="C19" s="262">
        <v>26</v>
      </c>
      <c r="D19" s="263">
        <v>15</v>
      </c>
      <c r="E19" s="263">
        <v>19</v>
      </c>
      <c r="F19" s="262">
        <v>27</v>
      </c>
      <c r="G19" s="262">
        <v>30</v>
      </c>
      <c r="H19" s="262">
        <v>18</v>
      </c>
      <c r="J19" s="260">
        <v>889928.5</v>
      </c>
      <c r="K19" s="261">
        <v>875110.5</v>
      </c>
      <c r="L19" s="261">
        <v>871954.5</v>
      </c>
      <c r="M19" s="260">
        <v>867808.5</v>
      </c>
      <c r="N19" s="260">
        <v>862132</v>
      </c>
      <c r="O19" s="260">
        <v>857609.5</v>
      </c>
      <c r="Q19" s="255" t="s">
        <v>102</v>
      </c>
      <c r="R19" s="256">
        <f t="shared" si="0"/>
        <v>29.215830260520928</v>
      </c>
      <c r="S19" s="256">
        <f t="shared" si="3"/>
        <v>31.112854967426571</v>
      </c>
      <c r="T19" s="256">
        <f t="shared" si="4"/>
        <v>34.797455610045787</v>
      </c>
      <c r="U19" s="256">
        <f t="shared" si="2"/>
        <v>20.988573470792943</v>
      </c>
      <c r="W19" s="255" t="s">
        <v>139</v>
      </c>
      <c r="X19" s="256">
        <v>21.767386176453968</v>
      </c>
      <c r="Y19" s="255"/>
      <c r="Z19" s="256"/>
    </row>
    <row r="20" spans="1:27" x14ac:dyDescent="0.2">
      <c r="A20" s="257" t="s">
        <v>77</v>
      </c>
      <c r="C20" s="258">
        <v>51</v>
      </c>
      <c r="D20" s="259">
        <v>44</v>
      </c>
      <c r="E20" s="259">
        <v>49</v>
      </c>
      <c r="F20" s="258">
        <v>31</v>
      </c>
      <c r="G20" s="258">
        <v>34</v>
      </c>
      <c r="H20" s="258">
        <v>41</v>
      </c>
      <c r="J20" s="260">
        <v>1549813</v>
      </c>
      <c r="K20" s="261">
        <v>1523326</v>
      </c>
      <c r="L20" s="261">
        <v>1516496.5</v>
      </c>
      <c r="M20" s="260">
        <v>1505454</v>
      </c>
      <c r="N20" s="260">
        <v>1492693</v>
      </c>
      <c r="O20" s="260">
        <v>1485724</v>
      </c>
      <c r="Q20" s="255" t="s">
        <v>103</v>
      </c>
      <c r="R20" s="256">
        <f t="shared" si="0"/>
        <v>32.907195900408631</v>
      </c>
      <c r="S20" s="256">
        <f t="shared" si="3"/>
        <v>20.591794900408782</v>
      </c>
      <c r="T20" s="256">
        <f t="shared" si="4"/>
        <v>22.77762406603367</v>
      </c>
      <c r="U20" s="256">
        <f t="shared" si="2"/>
        <v>27.595973410943085</v>
      </c>
      <c r="W20" s="255" t="s">
        <v>102</v>
      </c>
      <c r="X20" s="256">
        <v>20.988573470792943</v>
      </c>
      <c r="Y20" s="255"/>
      <c r="Z20" s="256"/>
    </row>
    <row r="21" spans="1:27" x14ac:dyDescent="0.2">
      <c r="A21" s="257" t="s">
        <v>78</v>
      </c>
      <c r="C21" s="262">
        <v>229</v>
      </c>
      <c r="D21" s="263">
        <v>176</v>
      </c>
      <c r="E21" s="263">
        <v>157</v>
      </c>
      <c r="F21" s="262">
        <v>116</v>
      </c>
      <c r="G21" s="262">
        <v>161</v>
      </c>
      <c r="H21" s="262">
        <v>189</v>
      </c>
      <c r="J21" s="260">
        <v>5584376</v>
      </c>
      <c r="K21" s="261">
        <v>5773841</v>
      </c>
      <c r="L21" s="261">
        <v>5764388</v>
      </c>
      <c r="M21" s="260">
        <v>5743049.5</v>
      </c>
      <c r="N21" s="260">
        <v>5722640.5</v>
      </c>
      <c r="O21" s="260">
        <v>5717709</v>
      </c>
      <c r="Q21" s="255" t="s">
        <v>104</v>
      </c>
      <c r="R21" s="256">
        <f t="shared" si="0"/>
        <v>41.007267418956026</v>
      </c>
      <c r="S21" s="256">
        <f t="shared" si="3"/>
        <v>20.198328431611117</v>
      </c>
      <c r="T21" s="256">
        <f t="shared" si="4"/>
        <v>28.133865826448474</v>
      </c>
      <c r="U21" s="256">
        <f t="shared" si="2"/>
        <v>33.055197457583098</v>
      </c>
      <c r="W21" s="255" t="s">
        <v>112</v>
      </c>
      <c r="X21" s="256">
        <v>20.394069033923682</v>
      </c>
      <c r="Y21" s="255"/>
      <c r="Z21" s="256"/>
    </row>
    <row r="22" spans="1:27" x14ac:dyDescent="0.2">
      <c r="A22" s="267" t="s">
        <v>79</v>
      </c>
      <c r="C22" s="268">
        <v>34</v>
      </c>
      <c r="D22" s="269">
        <v>31</v>
      </c>
      <c r="E22" s="269">
        <v>32</v>
      </c>
      <c r="F22" s="268">
        <v>20</v>
      </c>
      <c r="G22" s="268">
        <v>23</v>
      </c>
      <c r="H22" s="268">
        <v>22</v>
      </c>
      <c r="J22" s="270">
        <v>1330422</v>
      </c>
      <c r="K22" s="252">
        <v>1303352</v>
      </c>
      <c r="L22" s="252">
        <v>1297293</v>
      </c>
      <c r="M22" s="270">
        <v>1287476.5</v>
      </c>
      <c r="N22" s="270">
        <v>1278481</v>
      </c>
      <c r="O22" s="270">
        <v>1274288.5</v>
      </c>
      <c r="Q22" s="271" t="s">
        <v>10</v>
      </c>
      <c r="R22" s="272">
        <f t="shared" si="0"/>
        <v>25.555801091683694</v>
      </c>
      <c r="S22" s="272">
        <f t="shared" si="3"/>
        <v>15.534264120548997</v>
      </c>
      <c r="T22" s="272">
        <f t="shared" si="4"/>
        <v>17.990099188020785</v>
      </c>
      <c r="U22" s="272">
        <f t="shared" si="2"/>
        <v>17.264536249051922</v>
      </c>
      <c r="W22" s="255" t="s">
        <v>110</v>
      </c>
      <c r="X22" s="256">
        <v>19.939547564544494</v>
      </c>
      <c r="Y22" s="265"/>
      <c r="Z22" s="256"/>
    </row>
    <row r="23" spans="1:27" x14ac:dyDescent="0.2">
      <c r="A23" s="273" t="s">
        <v>80</v>
      </c>
      <c r="C23" s="274">
        <v>7</v>
      </c>
      <c r="D23" s="263" t="s">
        <v>68</v>
      </c>
      <c r="E23" s="263">
        <v>6</v>
      </c>
      <c r="F23" s="274">
        <v>5</v>
      </c>
      <c r="G23" s="274">
        <v>6</v>
      </c>
      <c r="H23" s="274">
        <v>3</v>
      </c>
      <c r="J23" s="275">
        <v>306162</v>
      </c>
      <c r="K23" s="261">
        <v>298198.5</v>
      </c>
      <c r="L23" s="261">
        <v>296075.5</v>
      </c>
      <c r="M23" s="275">
        <v>292824.5</v>
      </c>
      <c r="N23" s="275">
        <v>289883.5</v>
      </c>
      <c r="O23" s="275">
        <v>288381</v>
      </c>
      <c r="Q23" s="265" t="s">
        <v>141</v>
      </c>
      <c r="R23" s="266">
        <f t="shared" si="0"/>
        <v>22.86371267498906</v>
      </c>
      <c r="S23" s="266">
        <f t="shared" si="3"/>
        <v>17.075073977758009</v>
      </c>
      <c r="T23" s="266">
        <f t="shared" si="4"/>
        <v>20.697970046587681</v>
      </c>
      <c r="U23" s="266">
        <f t="shared" si="2"/>
        <v>10.402904490933869</v>
      </c>
      <c r="W23" s="255" t="s">
        <v>95</v>
      </c>
      <c r="X23" s="256">
        <v>19.888208380692131</v>
      </c>
      <c r="Y23" s="255"/>
      <c r="Z23" s="264"/>
    </row>
    <row r="24" spans="1:27" x14ac:dyDescent="0.2">
      <c r="A24" s="273" t="s">
        <v>81</v>
      </c>
      <c r="C24" s="276">
        <v>7</v>
      </c>
      <c r="D24" s="259">
        <v>8</v>
      </c>
      <c r="E24" s="259">
        <v>8</v>
      </c>
      <c r="F24" s="276">
        <v>5</v>
      </c>
      <c r="G24" s="276">
        <v>6</v>
      </c>
      <c r="H24" s="276">
        <v>8</v>
      </c>
      <c r="J24" s="275">
        <v>309851.5</v>
      </c>
      <c r="K24" s="261">
        <v>305592.5</v>
      </c>
      <c r="L24" s="261">
        <v>304595.5</v>
      </c>
      <c r="M24" s="275">
        <v>302502</v>
      </c>
      <c r="N24" s="275">
        <v>300375</v>
      </c>
      <c r="O24" s="275">
        <v>299358.5</v>
      </c>
      <c r="Q24" s="265" t="s">
        <v>142</v>
      </c>
      <c r="R24" s="266">
        <f t="shared" si="0"/>
        <v>22.591467202837489</v>
      </c>
      <c r="S24" s="266">
        <f t="shared" si="3"/>
        <v>16.528816338404376</v>
      </c>
      <c r="T24" s="266">
        <f t="shared" si="4"/>
        <v>19.975031210986266</v>
      </c>
      <c r="U24" s="266">
        <f t="shared" si="2"/>
        <v>26.723811082698504</v>
      </c>
      <c r="W24" s="255" t="s">
        <v>115</v>
      </c>
      <c r="X24" s="256">
        <v>19.585798274491172</v>
      </c>
      <c r="Y24" s="253"/>
      <c r="Z24" s="256"/>
    </row>
    <row r="25" spans="1:27" x14ac:dyDescent="0.2">
      <c r="A25" s="273" t="s">
        <v>82</v>
      </c>
      <c r="C25" s="274">
        <v>10</v>
      </c>
      <c r="D25" s="263">
        <v>10</v>
      </c>
      <c r="E25" s="263">
        <v>7</v>
      </c>
      <c r="F25" s="274">
        <v>5</v>
      </c>
      <c r="G25" s="274">
        <v>5</v>
      </c>
      <c r="H25" s="274">
        <v>5</v>
      </c>
      <c r="J25" s="275">
        <v>320803</v>
      </c>
      <c r="K25" s="261">
        <v>317700</v>
      </c>
      <c r="L25" s="261">
        <v>316864.5</v>
      </c>
      <c r="M25" s="275">
        <v>315122.5</v>
      </c>
      <c r="N25" s="275">
        <v>313756.5</v>
      </c>
      <c r="O25" s="275">
        <v>313370.5</v>
      </c>
      <c r="Q25" s="265" t="s">
        <v>143</v>
      </c>
      <c r="R25" s="266">
        <f t="shared" si="0"/>
        <v>31.17177831878131</v>
      </c>
      <c r="S25" s="266">
        <f t="shared" si="3"/>
        <v>15.866845433125214</v>
      </c>
      <c r="T25" s="266">
        <f t="shared" si="4"/>
        <v>15.935924833429747</v>
      </c>
      <c r="U25" s="266">
        <f t="shared" si="2"/>
        <v>15.955554208197643</v>
      </c>
      <c r="W25" s="255" t="s">
        <v>96</v>
      </c>
      <c r="X25" s="256">
        <v>18.675155361478968</v>
      </c>
      <c r="Y25" s="265"/>
      <c r="Z25" s="256"/>
      <c r="AA25" s="277" t="s">
        <v>118</v>
      </c>
    </row>
    <row r="26" spans="1:27" x14ac:dyDescent="0.2">
      <c r="A26" s="273" t="s">
        <v>83</v>
      </c>
      <c r="C26" s="276">
        <v>10</v>
      </c>
      <c r="D26" s="259">
        <v>13</v>
      </c>
      <c r="E26" s="259">
        <v>11</v>
      </c>
      <c r="F26" s="276">
        <v>5</v>
      </c>
      <c r="G26" s="276">
        <v>6</v>
      </c>
      <c r="H26" s="276">
        <v>6</v>
      </c>
      <c r="J26" s="275">
        <v>393605.5</v>
      </c>
      <c r="K26" s="261">
        <v>381861</v>
      </c>
      <c r="L26" s="261">
        <v>379757.5</v>
      </c>
      <c r="M26" s="275">
        <v>377027.5</v>
      </c>
      <c r="N26" s="275">
        <v>374466</v>
      </c>
      <c r="O26" s="275">
        <v>373178.5</v>
      </c>
      <c r="Q26" s="265" t="s">
        <v>144</v>
      </c>
      <c r="R26" s="266">
        <f t="shared" si="0"/>
        <v>25.406149050254633</v>
      </c>
      <c r="S26" s="266">
        <f t="shared" si="3"/>
        <v>13.261632109063662</v>
      </c>
      <c r="T26" s="266">
        <f t="shared" si="4"/>
        <v>16.022816490682732</v>
      </c>
      <c r="U26" s="266">
        <f t="shared" si="2"/>
        <v>16.078096674915621</v>
      </c>
      <c r="W26" s="271" t="s">
        <v>10</v>
      </c>
      <c r="X26" s="272">
        <v>17.264536249051922</v>
      </c>
      <c r="Y26" s="255"/>
      <c r="Z26" s="256"/>
      <c r="AA26" s="278"/>
    </row>
    <row r="27" spans="1:27" x14ac:dyDescent="0.2">
      <c r="A27" s="257" t="s">
        <v>84</v>
      </c>
      <c r="C27" s="262">
        <v>3</v>
      </c>
      <c r="D27" s="263">
        <v>1</v>
      </c>
      <c r="E27" s="263">
        <v>4</v>
      </c>
      <c r="F27" s="262">
        <v>6</v>
      </c>
      <c r="G27" s="262">
        <v>3</v>
      </c>
      <c r="H27" s="262">
        <v>2</v>
      </c>
      <c r="J27" s="279">
        <v>314366</v>
      </c>
      <c r="K27" s="261">
        <v>305177</v>
      </c>
      <c r="L27" s="261">
        <v>302153</v>
      </c>
      <c r="M27" s="279">
        <v>297405</v>
      </c>
      <c r="N27" s="279">
        <v>293222</v>
      </c>
      <c r="O27" s="279">
        <v>291393</v>
      </c>
      <c r="Q27" s="255" t="s">
        <v>109</v>
      </c>
      <c r="R27" s="256">
        <f t="shared" si="0"/>
        <v>9.5430167384513584</v>
      </c>
      <c r="S27" s="256">
        <f t="shared" si="3"/>
        <v>20.174509507237605</v>
      </c>
      <c r="T27" s="256">
        <f t="shared" si="4"/>
        <v>10.231155915995389</v>
      </c>
      <c r="U27" s="256">
        <f t="shared" si="2"/>
        <v>6.8635828588881687</v>
      </c>
      <c r="W27" s="265" t="s">
        <v>144</v>
      </c>
      <c r="X27" s="266">
        <v>16.078096674915621</v>
      </c>
      <c r="Y27" s="255"/>
      <c r="Z27" s="256"/>
    </row>
    <row r="28" spans="1:27" x14ac:dyDescent="0.2">
      <c r="A28" s="257" t="s">
        <v>85</v>
      </c>
      <c r="C28" s="258">
        <v>135</v>
      </c>
      <c r="D28" s="259">
        <v>98</v>
      </c>
      <c r="E28" s="259">
        <v>98</v>
      </c>
      <c r="F28" s="258">
        <v>98</v>
      </c>
      <c r="G28" s="258">
        <v>104</v>
      </c>
      <c r="H28" s="258">
        <v>112</v>
      </c>
      <c r="J28" s="260">
        <v>5825210</v>
      </c>
      <c r="K28" s="261">
        <v>5751590</v>
      </c>
      <c r="L28" s="261">
        <v>5726217</v>
      </c>
      <c r="M28" s="260">
        <v>5668201.5</v>
      </c>
      <c r="N28" s="260">
        <v>5624340</v>
      </c>
      <c r="O28" s="260">
        <v>5616978</v>
      </c>
      <c r="Q28" s="255" t="s">
        <v>110</v>
      </c>
      <c r="R28" s="256">
        <f t="shared" si="0"/>
        <v>23.175130166981102</v>
      </c>
      <c r="S28" s="256">
        <f t="shared" si="3"/>
        <v>17.289434752804748</v>
      </c>
      <c r="T28" s="256">
        <f t="shared" si="4"/>
        <v>18.491058506420309</v>
      </c>
      <c r="U28" s="256">
        <f t="shared" si="2"/>
        <v>19.939547564544494</v>
      </c>
      <c r="W28" s="265" t="s">
        <v>143</v>
      </c>
      <c r="X28" s="266">
        <v>15.955554208197643</v>
      </c>
      <c r="Y28" s="255"/>
      <c r="Z28" s="256"/>
    </row>
    <row r="29" spans="1:27" x14ac:dyDescent="0.2">
      <c r="A29" s="257" t="s">
        <v>86</v>
      </c>
      <c r="C29" s="262">
        <v>78</v>
      </c>
      <c r="D29" s="263">
        <v>53</v>
      </c>
      <c r="E29" s="263">
        <v>48</v>
      </c>
      <c r="F29" s="262">
        <v>43</v>
      </c>
      <c r="G29" s="262">
        <v>48</v>
      </c>
      <c r="H29" s="262">
        <v>54</v>
      </c>
      <c r="J29" s="260">
        <v>4102177.5</v>
      </c>
      <c r="K29" s="261">
        <v>3988247</v>
      </c>
      <c r="L29" s="261">
        <v>3964416.5</v>
      </c>
      <c r="M29" s="260">
        <v>3943541</v>
      </c>
      <c r="N29" s="260">
        <v>3928359</v>
      </c>
      <c r="O29" s="260">
        <v>3915312</v>
      </c>
      <c r="Q29" s="255" t="s">
        <v>111</v>
      </c>
      <c r="R29" s="256">
        <f t="shared" si="0"/>
        <v>19.01429179990383</v>
      </c>
      <c r="S29" s="256">
        <f t="shared" si="3"/>
        <v>10.903905905885093</v>
      </c>
      <c r="T29" s="256">
        <f t="shared" si="4"/>
        <v>12.218842524321225</v>
      </c>
      <c r="U29" s="256">
        <f t="shared" si="2"/>
        <v>13.792004315364904</v>
      </c>
      <c r="W29" s="255" t="s">
        <v>138</v>
      </c>
      <c r="X29" s="256">
        <v>15.808681476921418</v>
      </c>
      <c r="Y29" s="255"/>
      <c r="Z29" s="256"/>
    </row>
    <row r="30" spans="1:27" x14ac:dyDescent="0.2">
      <c r="A30" s="257" t="s">
        <v>87</v>
      </c>
      <c r="C30" s="258">
        <v>7</v>
      </c>
      <c r="D30" s="259">
        <v>3</v>
      </c>
      <c r="E30" s="259">
        <v>5</v>
      </c>
      <c r="F30" s="258">
        <v>5</v>
      </c>
      <c r="G30" s="258">
        <v>7</v>
      </c>
      <c r="H30" s="258">
        <v>11</v>
      </c>
      <c r="J30" s="260">
        <v>580075</v>
      </c>
      <c r="K30" s="261">
        <v>560777.5</v>
      </c>
      <c r="L30" s="261">
        <v>555920.5</v>
      </c>
      <c r="M30" s="260">
        <v>549192</v>
      </c>
      <c r="N30" s="260">
        <v>543149</v>
      </c>
      <c r="O30" s="260">
        <v>539372.5</v>
      </c>
      <c r="Q30" s="255" t="s">
        <v>112</v>
      </c>
      <c r="R30" s="256">
        <f t="shared" si="0"/>
        <v>12.067405076929706</v>
      </c>
      <c r="S30" s="256">
        <f t="shared" si="3"/>
        <v>9.1042841119317099</v>
      </c>
      <c r="T30" s="256">
        <f t="shared" si="4"/>
        <v>12.887807949568165</v>
      </c>
      <c r="U30" s="256">
        <f t="shared" si="2"/>
        <v>20.394069033923682</v>
      </c>
      <c r="W30" s="255" t="s">
        <v>111</v>
      </c>
      <c r="X30" s="256">
        <v>13.792004315364904</v>
      </c>
      <c r="Y30" s="265"/>
      <c r="Z30" s="256"/>
    </row>
    <row r="31" spans="1:27" x14ac:dyDescent="0.2">
      <c r="A31" s="257" t="s">
        <v>88</v>
      </c>
      <c r="C31" s="262">
        <v>25</v>
      </c>
      <c r="D31" s="263">
        <v>38</v>
      </c>
      <c r="E31" s="263">
        <v>30</v>
      </c>
      <c r="F31" s="262">
        <v>26</v>
      </c>
      <c r="G31" s="262">
        <v>31</v>
      </c>
      <c r="H31" s="262">
        <v>20</v>
      </c>
      <c r="J31" s="260">
        <v>1970292.5</v>
      </c>
      <c r="K31" s="261">
        <v>1918139</v>
      </c>
      <c r="L31" s="261">
        <v>1903065.5</v>
      </c>
      <c r="M31" s="260">
        <v>1877355.5</v>
      </c>
      <c r="N31" s="260">
        <v>1858027.5</v>
      </c>
      <c r="O31" s="260">
        <v>1851032</v>
      </c>
      <c r="Q31" s="255" t="s">
        <v>113</v>
      </c>
      <c r="R31" s="256">
        <f t="shared" si="0"/>
        <v>12.688471381787222</v>
      </c>
      <c r="S31" s="256">
        <f t="shared" si="3"/>
        <v>13.849268292553008</v>
      </c>
      <c r="T31" s="256">
        <f t="shared" si="4"/>
        <v>16.684360161515368</v>
      </c>
      <c r="U31" s="256">
        <f t="shared" si="2"/>
        <v>10.804783493748351</v>
      </c>
      <c r="W31" s="255" t="s">
        <v>113</v>
      </c>
      <c r="X31" s="256">
        <v>10.804783493748351</v>
      </c>
      <c r="Y31" s="255"/>
      <c r="Z31" s="256"/>
    </row>
    <row r="32" spans="1:27" x14ac:dyDescent="0.2">
      <c r="A32" s="257" t="s">
        <v>89</v>
      </c>
      <c r="C32" s="258">
        <v>129</v>
      </c>
      <c r="D32" s="259">
        <v>96</v>
      </c>
      <c r="E32" s="259">
        <v>109</v>
      </c>
      <c r="F32" s="258">
        <v>71</v>
      </c>
      <c r="G32" s="258">
        <v>107</v>
      </c>
      <c r="H32" s="258">
        <v>117</v>
      </c>
      <c r="J32" s="260">
        <v>5060714</v>
      </c>
      <c r="K32" s="261">
        <v>4925368</v>
      </c>
      <c r="L32" s="261">
        <v>4891919</v>
      </c>
      <c r="M32" s="260">
        <v>4854497.5</v>
      </c>
      <c r="N32" s="260">
        <v>4833517</v>
      </c>
      <c r="O32" s="260">
        <v>4823672.5</v>
      </c>
      <c r="Q32" s="255" t="s">
        <v>114</v>
      </c>
      <c r="R32" s="256">
        <f t="shared" si="0"/>
        <v>25.49047426904583</v>
      </c>
      <c r="S32" s="256">
        <f t="shared" si="3"/>
        <v>14.625612640649212</v>
      </c>
      <c r="T32" s="256">
        <f t="shared" si="4"/>
        <v>22.137089825069406</v>
      </c>
      <c r="U32" s="256">
        <f t="shared" si="2"/>
        <v>24.255378034060147</v>
      </c>
      <c r="W32" s="265" t="s">
        <v>141</v>
      </c>
      <c r="X32" s="266">
        <v>10.402904490933869</v>
      </c>
      <c r="Y32" s="255"/>
      <c r="Z32" s="256"/>
    </row>
    <row r="33" spans="1:27" x14ac:dyDescent="0.2">
      <c r="A33" s="257" t="s">
        <v>90</v>
      </c>
      <c r="C33" s="262">
        <v>33</v>
      </c>
      <c r="D33" s="263">
        <v>25</v>
      </c>
      <c r="E33" s="263">
        <v>23</v>
      </c>
      <c r="F33" s="262">
        <v>26</v>
      </c>
      <c r="G33" s="262">
        <v>33</v>
      </c>
      <c r="H33" s="262">
        <v>31</v>
      </c>
      <c r="J33" s="260">
        <v>1655456</v>
      </c>
      <c r="K33" s="261">
        <v>1626648.5</v>
      </c>
      <c r="L33" s="261">
        <v>1616939</v>
      </c>
      <c r="M33" s="260">
        <v>1600832.5</v>
      </c>
      <c r="N33" s="260">
        <v>1588728.5</v>
      </c>
      <c r="O33" s="260">
        <v>1582779.5</v>
      </c>
      <c r="Q33" s="255" t="s">
        <v>115</v>
      </c>
      <c r="R33" s="256">
        <f t="shared" si="0"/>
        <v>19.934084626833936</v>
      </c>
      <c r="S33" s="256">
        <f t="shared" si="3"/>
        <v>16.241549318870025</v>
      </c>
      <c r="T33" s="256">
        <f t="shared" si="4"/>
        <v>20.7713275112771</v>
      </c>
      <c r="U33" s="256">
        <f t="shared" si="2"/>
        <v>19.585798274491172</v>
      </c>
      <c r="W33" s="255" t="s">
        <v>109</v>
      </c>
      <c r="X33" s="256">
        <v>6.8635828588881687</v>
      </c>
      <c r="Y33" s="255"/>
      <c r="Z33" s="256"/>
    </row>
    <row r="39" spans="1:27" ht="15" x14ac:dyDescent="0.25">
      <c r="A39" s="233" t="s">
        <v>164</v>
      </c>
      <c r="J39" s="234" t="s">
        <v>91</v>
      </c>
      <c r="Q39" s="232" t="s">
        <v>163</v>
      </c>
    </row>
    <row r="42" spans="1:27" ht="13.5" thickBot="1" x14ac:dyDescent="0.25">
      <c r="C42" s="280" t="s">
        <v>28</v>
      </c>
      <c r="D42" s="281" t="s">
        <v>35</v>
      </c>
      <c r="E42" s="281" t="s">
        <v>36</v>
      </c>
      <c r="F42" s="280" t="s">
        <v>37</v>
      </c>
      <c r="G42" s="280">
        <v>2021</v>
      </c>
      <c r="H42" s="237">
        <v>2022</v>
      </c>
      <c r="J42" s="35" t="s">
        <v>28</v>
      </c>
      <c r="K42" s="240" t="s">
        <v>35</v>
      </c>
      <c r="L42" s="241" t="s">
        <v>36</v>
      </c>
      <c r="M42" s="124" t="s">
        <v>37</v>
      </c>
      <c r="N42" s="242">
        <v>2021</v>
      </c>
      <c r="O42" s="242">
        <v>2022</v>
      </c>
      <c r="Q42" s="243" t="s">
        <v>8</v>
      </c>
      <c r="R42" s="244">
        <v>2011</v>
      </c>
      <c r="S42" s="244">
        <v>2020</v>
      </c>
      <c r="T42" s="244">
        <v>2021</v>
      </c>
      <c r="U42" s="244">
        <v>2022</v>
      </c>
      <c r="W42" s="243" t="s">
        <v>8</v>
      </c>
      <c r="X42" s="244">
        <v>2022</v>
      </c>
    </row>
    <row r="43" spans="1:27" x14ac:dyDescent="0.2">
      <c r="A43" s="248" t="s">
        <v>9</v>
      </c>
      <c r="C43" s="282">
        <v>338</v>
      </c>
      <c r="D43" s="283">
        <v>330</v>
      </c>
      <c r="E43" s="283">
        <v>310</v>
      </c>
      <c r="F43" s="282">
        <v>195</v>
      </c>
      <c r="G43" s="282">
        <v>246</v>
      </c>
      <c r="H43" s="249">
        <v>295</v>
      </c>
      <c r="J43" s="251">
        <v>60026841</v>
      </c>
      <c r="K43" s="252">
        <v>59877221</v>
      </c>
      <c r="L43" s="252">
        <v>59729080.5</v>
      </c>
      <c r="M43" s="251">
        <v>59438850.5</v>
      </c>
      <c r="N43" s="251">
        <v>59133173</v>
      </c>
      <c r="O43" s="251">
        <v>59013667</v>
      </c>
      <c r="Q43" s="253" t="s">
        <v>9</v>
      </c>
      <c r="R43" s="254">
        <f t="shared" ref="R43:R63" si="5">C43/J43*1000000</f>
        <v>5.6308143885166304</v>
      </c>
      <c r="S43" s="254">
        <f t="shared" ref="S43:U44" si="6">F43/M43*1000000</f>
        <v>3.2806825562684798</v>
      </c>
      <c r="T43" s="254">
        <f t="shared" si="6"/>
        <v>4.1601014713010578</v>
      </c>
      <c r="U43" s="254">
        <f t="shared" si="6"/>
        <v>4.9988420478937527</v>
      </c>
      <c r="W43" s="255" t="s">
        <v>139</v>
      </c>
      <c r="X43" s="256">
        <v>10.883693088226984</v>
      </c>
      <c r="AA43" s="232" t="s">
        <v>165</v>
      </c>
    </row>
    <row r="44" spans="1:27" x14ac:dyDescent="0.2">
      <c r="A44" s="257" t="s">
        <v>66</v>
      </c>
      <c r="C44" s="284">
        <v>40</v>
      </c>
      <c r="D44" s="285">
        <v>22</v>
      </c>
      <c r="E44" s="285">
        <v>38</v>
      </c>
      <c r="F44" s="284">
        <v>19</v>
      </c>
      <c r="G44" s="284">
        <v>15</v>
      </c>
      <c r="H44" s="258">
        <v>28</v>
      </c>
      <c r="J44" s="260">
        <v>4413816</v>
      </c>
      <c r="K44" s="261">
        <v>4339238</v>
      </c>
      <c r="L44" s="261">
        <v>4319891</v>
      </c>
      <c r="M44" s="260">
        <v>4293081</v>
      </c>
      <c r="N44" s="260">
        <v>4265647.5</v>
      </c>
      <c r="O44" s="260">
        <v>4253850.5</v>
      </c>
      <c r="Q44" s="255" t="s">
        <v>93</v>
      </c>
      <c r="R44" s="256">
        <f t="shared" si="5"/>
        <v>9.0624529885251217</v>
      </c>
      <c r="S44" s="256">
        <f t="shared" si="6"/>
        <v>4.4257259529927344</v>
      </c>
      <c r="T44" s="256">
        <f t="shared" si="6"/>
        <v>3.5164649680968716</v>
      </c>
      <c r="U44" s="256">
        <f t="shared" si="6"/>
        <v>6.5822717559067954</v>
      </c>
      <c r="W44" s="255" t="s">
        <v>138</v>
      </c>
      <c r="X44" s="256">
        <v>9.2992243981890681</v>
      </c>
    </row>
    <row r="45" spans="1:27" x14ac:dyDescent="0.2">
      <c r="A45" s="257" t="s">
        <v>67</v>
      </c>
      <c r="C45" s="286">
        <v>1</v>
      </c>
      <c r="D45" s="287">
        <v>2</v>
      </c>
      <c r="E45" s="287" t="s">
        <v>68</v>
      </c>
      <c r="F45" s="286" t="s">
        <v>68</v>
      </c>
      <c r="G45" s="286" t="s">
        <v>68</v>
      </c>
      <c r="H45" s="262">
        <v>1</v>
      </c>
      <c r="J45" s="260">
        <v>127229</v>
      </c>
      <c r="K45" s="261">
        <v>125933</v>
      </c>
      <c r="L45" s="261">
        <v>125343.5</v>
      </c>
      <c r="M45" s="260">
        <v>124561.5</v>
      </c>
      <c r="N45" s="260">
        <v>123724.5</v>
      </c>
      <c r="O45" s="260">
        <v>123245</v>
      </c>
      <c r="Q45" s="255" t="s">
        <v>162</v>
      </c>
      <c r="R45" s="256">
        <f t="shared" si="5"/>
        <v>7.8598432747251019</v>
      </c>
      <c r="S45" s="288">
        <v>0</v>
      </c>
      <c r="T45" s="288">
        <v>0</v>
      </c>
      <c r="U45" s="256">
        <f t="shared" ref="U45:U56" si="7">H45/O45*1000000</f>
        <v>8.113919428780072</v>
      </c>
      <c r="W45" s="255" t="s">
        <v>100</v>
      </c>
      <c r="X45" s="256">
        <v>8.575028794044055</v>
      </c>
    </row>
    <row r="46" spans="1:27" x14ac:dyDescent="0.2">
      <c r="A46" s="257" t="s">
        <v>69</v>
      </c>
      <c r="C46" s="284">
        <v>15</v>
      </c>
      <c r="D46" s="285">
        <v>54</v>
      </c>
      <c r="E46" s="285">
        <v>11</v>
      </c>
      <c r="F46" s="284">
        <v>5</v>
      </c>
      <c r="G46" s="284">
        <v>9</v>
      </c>
      <c r="H46" s="258">
        <v>11</v>
      </c>
      <c r="J46" s="260">
        <v>1591344.5</v>
      </c>
      <c r="K46" s="261">
        <v>1537260.5</v>
      </c>
      <c r="L46" s="261">
        <v>1528903</v>
      </c>
      <c r="M46" s="260">
        <v>1521660.5</v>
      </c>
      <c r="N46" s="260">
        <v>1513861</v>
      </c>
      <c r="O46" s="260">
        <v>1508431.5</v>
      </c>
      <c r="Q46" s="255" t="s">
        <v>95</v>
      </c>
      <c r="R46" s="256">
        <f t="shared" si="5"/>
        <v>9.4259916693085639</v>
      </c>
      <c r="S46" s="256">
        <f t="shared" ref="S46:S56" si="8">F46/M46*1000000</f>
        <v>3.2858840720384079</v>
      </c>
      <c r="T46" s="256">
        <f t="shared" ref="T46:T56" si="9">G46/N46*1000000</f>
        <v>5.9450636485119839</v>
      </c>
      <c r="U46" s="256">
        <f t="shared" si="7"/>
        <v>7.2923430729204481</v>
      </c>
      <c r="W46" s="255" t="s">
        <v>162</v>
      </c>
      <c r="X46" s="256">
        <v>8.113919428780072</v>
      </c>
    </row>
    <row r="47" spans="1:27" x14ac:dyDescent="0.2">
      <c r="A47" s="257" t="s">
        <v>70</v>
      </c>
      <c r="C47" s="286">
        <v>43</v>
      </c>
      <c r="D47" s="287">
        <v>47</v>
      </c>
      <c r="E47" s="287">
        <v>48</v>
      </c>
      <c r="F47" s="286">
        <v>30</v>
      </c>
      <c r="G47" s="286">
        <v>32</v>
      </c>
      <c r="H47" s="262">
        <v>39</v>
      </c>
      <c r="J47" s="260">
        <v>9778562</v>
      </c>
      <c r="K47" s="261">
        <v>9998897.5</v>
      </c>
      <c r="L47" s="261">
        <v>10019217.5</v>
      </c>
      <c r="M47" s="260">
        <v>10004578</v>
      </c>
      <c r="N47" s="260">
        <v>9962279</v>
      </c>
      <c r="O47" s="260">
        <v>9959756.5</v>
      </c>
      <c r="Q47" s="255" t="s">
        <v>96</v>
      </c>
      <c r="R47" s="256">
        <f t="shared" si="5"/>
        <v>4.3973745832976254</v>
      </c>
      <c r="S47" s="256">
        <f t="shared" si="8"/>
        <v>2.9986272284548137</v>
      </c>
      <c r="T47" s="256">
        <f t="shared" si="9"/>
        <v>3.212116424364345</v>
      </c>
      <c r="U47" s="256">
        <f t="shared" si="7"/>
        <v>3.9157583822455901</v>
      </c>
      <c r="W47" s="255" t="s">
        <v>103</v>
      </c>
      <c r="X47" s="256">
        <v>7.4037977443993634</v>
      </c>
    </row>
    <row r="48" spans="1:27" ht="22.5" x14ac:dyDescent="0.2">
      <c r="A48" s="257" t="s">
        <v>71</v>
      </c>
      <c r="C48" s="284">
        <v>8</v>
      </c>
      <c r="D48" s="285">
        <v>2</v>
      </c>
      <c r="E48" s="285">
        <v>5</v>
      </c>
      <c r="F48" s="284">
        <v>6</v>
      </c>
      <c r="G48" s="284">
        <v>5</v>
      </c>
      <c r="H48" s="258">
        <v>10</v>
      </c>
      <c r="J48" s="260">
        <v>1033737</v>
      </c>
      <c r="K48" s="261">
        <v>1071386</v>
      </c>
      <c r="L48" s="261">
        <v>1076051.5</v>
      </c>
      <c r="M48" s="260">
        <v>1077573.5</v>
      </c>
      <c r="N48" s="260">
        <v>1075326</v>
      </c>
      <c r="O48" s="260">
        <v>1075358.5</v>
      </c>
      <c r="Q48" s="255" t="s">
        <v>138</v>
      </c>
      <c r="R48" s="256">
        <f t="shared" si="5"/>
        <v>7.7389123152213761</v>
      </c>
      <c r="S48" s="256">
        <f t="shared" si="8"/>
        <v>5.5680656586302462</v>
      </c>
      <c r="T48" s="256">
        <f t="shared" si="9"/>
        <v>4.649752726150024</v>
      </c>
      <c r="U48" s="256">
        <f t="shared" si="7"/>
        <v>9.2992243981890681</v>
      </c>
      <c r="W48" s="255" t="s">
        <v>95</v>
      </c>
      <c r="X48" s="256">
        <v>7.2923430729204481</v>
      </c>
    </row>
    <row r="49" spans="1:27" x14ac:dyDescent="0.2">
      <c r="A49" s="257" t="s">
        <v>72</v>
      </c>
      <c r="C49" s="286">
        <v>22</v>
      </c>
      <c r="D49" s="287">
        <v>29</v>
      </c>
      <c r="E49" s="287">
        <v>27</v>
      </c>
      <c r="F49" s="286">
        <v>13</v>
      </c>
      <c r="G49" s="286">
        <v>26</v>
      </c>
      <c r="H49" s="262">
        <v>17</v>
      </c>
      <c r="J49" s="260">
        <v>4883467</v>
      </c>
      <c r="K49" s="261">
        <v>4882763</v>
      </c>
      <c r="L49" s="261">
        <v>4881861.5</v>
      </c>
      <c r="M49" s="260">
        <v>4874481.5</v>
      </c>
      <c r="N49" s="260">
        <v>4858787.5</v>
      </c>
      <c r="O49" s="260">
        <v>4848649</v>
      </c>
      <c r="Q49" s="255" t="s">
        <v>98</v>
      </c>
      <c r="R49" s="256">
        <f t="shared" si="5"/>
        <v>4.5049961431089836</v>
      </c>
      <c r="S49" s="256">
        <f t="shared" si="8"/>
        <v>2.6669503207674499</v>
      </c>
      <c r="T49" s="256">
        <f t="shared" si="9"/>
        <v>5.3511292683617055</v>
      </c>
      <c r="U49" s="256">
        <f t="shared" si="7"/>
        <v>3.5061312955423256</v>
      </c>
      <c r="W49" s="255" t="s">
        <v>104</v>
      </c>
      <c r="X49" s="256">
        <v>6.9958089857318724</v>
      </c>
    </row>
    <row r="50" spans="1:27" ht="22.5" x14ac:dyDescent="0.2">
      <c r="A50" s="257" t="s">
        <v>73</v>
      </c>
      <c r="C50" s="284">
        <v>10</v>
      </c>
      <c r="D50" s="285">
        <v>11</v>
      </c>
      <c r="E50" s="285">
        <v>12</v>
      </c>
      <c r="F50" s="284">
        <v>5</v>
      </c>
      <c r="G50" s="284">
        <v>8</v>
      </c>
      <c r="H50" s="258">
        <v>13</v>
      </c>
      <c r="J50" s="260">
        <v>1224501.5</v>
      </c>
      <c r="K50" s="261">
        <v>1210784.5</v>
      </c>
      <c r="L50" s="261">
        <v>1208315</v>
      </c>
      <c r="M50" s="260">
        <v>1203863</v>
      </c>
      <c r="N50" s="260">
        <v>1198078.5</v>
      </c>
      <c r="O50" s="260">
        <v>1194447.5</v>
      </c>
      <c r="Q50" s="255" t="s">
        <v>139</v>
      </c>
      <c r="R50" s="256">
        <f t="shared" si="5"/>
        <v>8.1665886076905583</v>
      </c>
      <c r="S50" s="256">
        <f t="shared" si="8"/>
        <v>4.153296512975313</v>
      </c>
      <c r="T50" s="256">
        <f t="shared" si="9"/>
        <v>6.6773587874250309</v>
      </c>
      <c r="U50" s="256">
        <f t="shared" si="7"/>
        <v>10.883693088226984</v>
      </c>
      <c r="W50" s="255" t="s">
        <v>93</v>
      </c>
      <c r="X50" s="256">
        <v>6.5822717559067954</v>
      </c>
    </row>
    <row r="51" spans="1:27" ht="22.5" x14ac:dyDescent="0.2">
      <c r="A51" s="257" t="s">
        <v>74</v>
      </c>
      <c r="C51" s="286">
        <v>29</v>
      </c>
      <c r="D51" s="287">
        <v>39</v>
      </c>
      <c r="E51" s="287">
        <v>47</v>
      </c>
      <c r="F51" s="286">
        <v>20</v>
      </c>
      <c r="G51" s="286">
        <v>41</v>
      </c>
      <c r="H51" s="262">
        <v>38</v>
      </c>
      <c r="J51" s="260">
        <v>4381454.5</v>
      </c>
      <c r="K51" s="261">
        <v>4452686.5</v>
      </c>
      <c r="L51" s="261">
        <v>4461786</v>
      </c>
      <c r="M51" s="260">
        <v>4451528</v>
      </c>
      <c r="N51" s="260">
        <v>4432151.5</v>
      </c>
      <c r="O51" s="260">
        <v>4431472</v>
      </c>
      <c r="Q51" s="255" t="s">
        <v>100</v>
      </c>
      <c r="R51" s="256">
        <f t="shared" si="5"/>
        <v>6.6188066086273407</v>
      </c>
      <c r="S51" s="256">
        <f t="shared" si="8"/>
        <v>4.4928393127034134</v>
      </c>
      <c r="T51" s="256">
        <f t="shared" si="9"/>
        <v>9.2505863123135583</v>
      </c>
      <c r="U51" s="256">
        <f t="shared" si="7"/>
        <v>8.575028794044055</v>
      </c>
      <c r="W51" s="265" t="s">
        <v>143</v>
      </c>
      <c r="X51" s="266">
        <v>6.3822216832790577</v>
      </c>
    </row>
    <row r="52" spans="1:27" x14ac:dyDescent="0.2">
      <c r="A52" s="257" t="s">
        <v>75</v>
      </c>
      <c r="C52" s="284">
        <v>15</v>
      </c>
      <c r="D52" s="285">
        <v>16</v>
      </c>
      <c r="E52" s="285">
        <v>18</v>
      </c>
      <c r="F52" s="284">
        <v>19</v>
      </c>
      <c r="G52" s="284">
        <v>10</v>
      </c>
      <c r="H52" s="258">
        <v>21</v>
      </c>
      <c r="J52" s="260">
        <v>3729899</v>
      </c>
      <c r="K52" s="261">
        <v>3706695.5</v>
      </c>
      <c r="L52" s="261">
        <v>3696949</v>
      </c>
      <c r="M52" s="260">
        <v>3692710</v>
      </c>
      <c r="N52" s="260">
        <v>3678028</v>
      </c>
      <c r="O52" s="260">
        <v>3662586</v>
      </c>
      <c r="Q52" s="255" t="s">
        <v>101</v>
      </c>
      <c r="R52" s="256">
        <f t="shared" si="5"/>
        <v>4.021556615876194</v>
      </c>
      <c r="S52" s="256">
        <f t="shared" si="8"/>
        <v>5.1452727129939806</v>
      </c>
      <c r="T52" s="256">
        <f t="shared" si="9"/>
        <v>2.7188482523787205</v>
      </c>
      <c r="U52" s="256">
        <f t="shared" si="7"/>
        <v>5.7336537626693271</v>
      </c>
      <c r="W52" s="255" t="s">
        <v>101</v>
      </c>
      <c r="X52" s="256">
        <v>5.7336537626693271</v>
      </c>
    </row>
    <row r="53" spans="1:27" x14ac:dyDescent="0.2">
      <c r="A53" s="257" t="s">
        <v>76</v>
      </c>
      <c r="C53" s="286">
        <v>3</v>
      </c>
      <c r="D53" s="287">
        <v>4</v>
      </c>
      <c r="E53" s="287">
        <v>2</v>
      </c>
      <c r="F53" s="286">
        <v>4</v>
      </c>
      <c r="G53" s="286">
        <v>1</v>
      </c>
      <c r="H53" s="262">
        <v>2</v>
      </c>
      <c r="J53" s="260">
        <v>889928.5</v>
      </c>
      <c r="K53" s="261">
        <v>875110.5</v>
      </c>
      <c r="L53" s="261">
        <v>871954.5</v>
      </c>
      <c r="M53" s="260">
        <v>867808.5</v>
      </c>
      <c r="N53" s="260">
        <v>862132</v>
      </c>
      <c r="O53" s="260">
        <v>857609.5</v>
      </c>
      <c r="Q53" s="255" t="s">
        <v>102</v>
      </c>
      <c r="R53" s="256">
        <f t="shared" si="5"/>
        <v>3.3710573377524149</v>
      </c>
      <c r="S53" s="256">
        <f t="shared" si="8"/>
        <v>4.6093118470261585</v>
      </c>
      <c r="T53" s="256">
        <f t="shared" si="9"/>
        <v>1.1599151870015263</v>
      </c>
      <c r="U53" s="256">
        <f t="shared" si="7"/>
        <v>2.3320637189769937</v>
      </c>
      <c r="W53" s="253" t="s">
        <v>9</v>
      </c>
      <c r="X53" s="254">
        <v>4.9988420478937527</v>
      </c>
    </row>
    <row r="54" spans="1:27" x14ac:dyDescent="0.2">
      <c r="A54" s="257" t="s">
        <v>77</v>
      </c>
      <c r="C54" s="284">
        <v>6</v>
      </c>
      <c r="D54" s="285">
        <v>6</v>
      </c>
      <c r="E54" s="285">
        <v>8</v>
      </c>
      <c r="F54" s="284">
        <v>4</v>
      </c>
      <c r="G54" s="284">
        <v>8</v>
      </c>
      <c r="H54" s="258">
        <v>11</v>
      </c>
      <c r="J54" s="260">
        <v>1549813</v>
      </c>
      <c r="K54" s="261">
        <v>1523326</v>
      </c>
      <c r="L54" s="261">
        <v>1516496.5</v>
      </c>
      <c r="M54" s="260">
        <v>1505454</v>
      </c>
      <c r="N54" s="260">
        <v>1492693</v>
      </c>
      <c r="O54" s="260">
        <v>1485724</v>
      </c>
      <c r="Q54" s="255" t="s">
        <v>103</v>
      </c>
      <c r="R54" s="256">
        <f t="shared" si="5"/>
        <v>3.8714348118127799</v>
      </c>
      <c r="S54" s="256">
        <f t="shared" si="8"/>
        <v>2.6570057936011326</v>
      </c>
      <c r="T54" s="256">
        <f t="shared" si="9"/>
        <v>5.3594409567138053</v>
      </c>
      <c r="U54" s="256">
        <f t="shared" si="7"/>
        <v>7.4037977443993634</v>
      </c>
      <c r="W54" s="255" t="s">
        <v>110</v>
      </c>
      <c r="X54" s="256">
        <v>4.4507918670858251</v>
      </c>
    </row>
    <row r="55" spans="1:27" x14ac:dyDescent="0.2">
      <c r="A55" s="257" t="s">
        <v>78</v>
      </c>
      <c r="C55" s="286">
        <v>46</v>
      </c>
      <c r="D55" s="287">
        <v>40</v>
      </c>
      <c r="E55" s="287">
        <v>34</v>
      </c>
      <c r="F55" s="286">
        <v>27</v>
      </c>
      <c r="G55" s="286">
        <v>21</v>
      </c>
      <c r="H55" s="262">
        <v>40</v>
      </c>
      <c r="J55" s="260">
        <v>5584376</v>
      </c>
      <c r="K55" s="261">
        <v>5773841</v>
      </c>
      <c r="L55" s="261">
        <v>5764388</v>
      </c>
      <c r="M55" s="260">
        <v>5743049.5</v>
      </c>
      <c r="N55" s="260">
        <v>5722640.5</v>
      </c>
      <c r="O55" s="260">
        <v>5717709</v>
      </c>
      <c r="Q55" s="255" t="s">
        <v>104</v>
      </c>
      <c r="R55" s="256">
        <f t="shared" si="5"/>
        <v>8.2372676911440053</v>
      </c>
      <c r="S55" s="256">
        <f t="shared" si="8"/>
        <v>4.7013350659784487</v>
      </c>
      <c r="T55" s="256">
        <f t="shared" si="9"/>
        <v>3.6696346730150182</v>
      </c>
      <c r="U55" s="256">
        <f t="shared" si="7"/>
        <v>6.9958089857318724</v>
      </c>
      <c r="W55" s="255" t="s">
        <v>114</v>
      </c>
      <c r="X55" s="256">
        <v>3.938907543992674</v>
      </c>
    </row>
    <row r="56" spans="1:27" x14ac:dyDescent="0.2">
      <c r="A56" s="267" t="s">
        <v>79</v>
      </c>
      <c r="C56" s="289">
        <v>9</v>
      </c>
      <c r="D56" s="290">
        <v>6</v>
      </c>
      <c r="E56" s="290">
        <v>5</v>
      </c>
      <c r="F56" s="289">
        <v>2</v>
      </c>
      <c r="G56" s="289">
        <v>7</v>
      </c>
      <c r="H56" s="268">
        <v>4</v>
      </c>
      <c r="J56" s="270">
        <v>1330422</v>
      </c>
      <c r="K56" s="252">
        <v>1303352</v>
      </c>
      <c r="L56" s="252">
        <v>1297293</v>
      </c>
      <c r="M56" s="270">
        <v>1287476.5</v>
      </c>
      <c r="N56" s="270">
        <v>1278481</v>
      </c>
      <c r="O56" s="270">
        <v>1274288.5</v>
      </c>
      <c r="Q56" s="253" t="s">
        <v>10</v>
      </c>
      <c r="R56" s="254">
        <f t="shared" si="5"/>
        <v>6.7647708772103892</v>
      </c>
      <c r="S56" s="254">
        <f t="shared" si="8"/>
        <v>1.5534264120548997</v>
      </c>
      <c r="T56" s="254">
        <f t="shared" si="9"/>
        <v>5.475247578962847</v>
      </c>
      <c r="U56" s="254">
        <f t="shared" si="7"/>
        <v>3.1390065907367131</v>
      </c>
      <c r="W56" s="255" t="s">
        <v>96</v>
      </c>
      <c r="X56" s="256">
        <v>3.9157583822455901</v>
      </c>
    </row>
    <row r="57" spans="1:27" x14ac:dyDescent="0.2">
      <c r="A57" s="273" t="s">
        <v>80</v>
      </c>
      <c r="C57" s="291">
        <v>2</v>
      </c>
      <c r="D57" s="287">
        <v>2</v>
      </c>
      <c r="E57" s="287">
        <v>1</v>
      </c>
      <c r="F57" s="291" t="s">
        <v>68</v>
      </c>
      <c r="G57" s="291" t="s">
        <v>68</v>
      </c>
      <c r="H57" s="274" t="s">
        <v>68</v>
      </c>
      <c r="J57" s="275">
        <v>306162</v>
      </c>
      <c r="K57" s="261">
        <v>298198.5</v>
      </c>
      <c r="L57" s="261">
        <v>296075.5</v>
      </c>
      <c r="M57" s="275">
        <v>292824.5</v>
      </c>
      <c r="N57" s="275">
        <v>289883.5</v>
      </c>
      <c r="O57" s="275">
        <v>288381</v>
      </c>
      <c r="Q57" s="265" t="s">
        <v>141</v>
      </c>
      <c r="R57" s="266">
        <f t="shared" si="5"/>
        <v>6.5324893357111593</v>
      </c>
      <c r="S57" s="292">
        <v>0</v>
      </c>
      <c r="T57" s="292">
        <v>0</v>
      </c>
      <c r="U57" s="292">
        <v>0</v>
      </c>
      <c r="W57" s="255" t="s">
        <v>98</v>
      </c>
      <c r="X57" s="256">
        <v>3.5061312955423256</v>
      </c>
    </row>
    <row r="58" spans="1:27" x14ac:dyDescent="0.2">
      <c r="A58" s="273" t="s">
        <v>81</v>
      </c>
      <c r="C58" s="293">
        <v>2</v>
      </c>
      <c r="D58" s="285">
        <v>1</v>
      </c>
      <c r="E58" s="285">
        <v>1</v>
      </c>
      <c r="F58" s="293">
        <v>1</v>
      </c>
      <c r="G58" s="293">
        <v>2</v>
      </c>
      <c r="H58" s="276">
        <v>1</v>
      </c>
      <c r="J58" s="275">
        <v>309851.5</v>
      </c>
      <c r="K58" s="261">
        <v>305592.5</v>
      </c>
      <c r="L58" s="261">
        <v>304595.5</v>
      </c>
      <c r="M58" s="275">
        <v>302502</v>
      </c>
      <c r="N58" s="275">
        <v>300375</v>
      </c>
      <c r="O58" s="275">
        <v>299358.5</v>
      </c>
      <c r="Q58" s="265" t="s">
        <v>142</v>
      </c>
      <c r="R58" s="266">
        <f t="shared" si="5"/>
        <v>6.4547049150964249</v>
      </c>
      <c r="S58" s="266">
        <f t="shared" ref="S58:U59" si="10">F58/M58*1000000</f>
        <v>3.3057632676808746</v>
      </c>
      <c r="T58" s="266">
        <f t="shared" si="10"/>
        <v>6.6583437369954224</v>
      </c>
      <c r="U58" s="266">
        <f t="shared" si="10"/>
        <v>3.3404763853373129</v>
      </c>
      <c r="W58" s="255" t="s">
        <v>109</v>
      </c>
      <c r="X58" s="256">
        <v>3.4317914294440843</v>
      </c>
    </row>
    <row r="59" spans="1:27" x14ac:dyDescent="0.2">
      <c r="A59" s="273" t="s">
        <v>82</v>
      </c>
      <c r="C59" s="291">
        <v>2</v>
      </c>
      <c r="D59" s="287">
        <v>1</v>
      </c>
      <c r="E59" s="287">
        <v>1</v>
      </c>
      <c r="F59" s="291">
        <v>1</v>
      </c>
      <c r="G59" s="291">
        <v>1</v>
      </c>
      <c r="H59" s="274">
        <v>2</v>
      </c>
      <c r="J59" s="275">
        <v>320803</v>
      </c>
      <c r="K59" s="261">
        <v>317700</v>
      </c>
      <c r="L59" s="261">
        <v>316864.5</v>
      </c>
      <c r="M59" s="275">
        <v>315122.5</v>
      </c>
      <c r="N59" s="275">
        <v>313756.5</v>
      </c>
      <c r="O59" s="275">
        <v>313370.5</v>
      </c>
      <c r="Q59" s="265" t="s">
        <v>143</v>
      </c>
      <c r="R59" s="266">
        <f t="shared" si="5"/>
        <v>6.2343556637562614</v>
      </c>
      <c r="S59" s="266">
        <f t="shared" si="10"/>
        <v>3.1733690866250428</v>
      </c>
      <c r="T59" s="266">
        <f t="shared" si="10"/>
        <v>3.1871849666859489</v>
      </c>
      <c r="U59" s="266">
        <f t="shared" si="10"/>
        <v>6.3822216832790577</v>
      </c>
      <c r="W59" s="265" t="s">
        <v>142</v>
      </c>
      <c r="X59" s="266">
        <v>3.3404763853373129</v>
      </c>
    </row>
    <row r="60" spans="1:27" x14ac:dyDescent="0.2">
      <c r="A60" s="273" t="s">
        <v>83</v>
      </c>
      <c r="C60" s="293">
        <v>3</v>
      </c>
      <c r="D60" s="285">
        <v>2</v>
      </c>
      <c r="E60" s="285">
        <v>2</v>
      </c>
      <c r="F60" s="293" t="s">
        <v>68</v>
      </c>
      <c r="G60" s="293">
        <v>4</v>
      </c>
      <c r="H60" s="276">
        <v>1</v>
      </c>
      <c r="J60" s="275">
        <v>393605.5</v>
      </c>
      <c r="K60" s="261">
        <v>381861</v>
      </c>
      <c r="L60" s="261">
        <v>379757.5</v>
      </c>
      <c r="M60" s="275">
        <v>377027.5</v>
      </c>
      <c r="N60" s="275">
        <v>374466</v>
      </c>
      <c r="O60" s="275">
        <v>373178.5</v>
      </c>
      <c r="Q60" s="265" t="s">
        <v>144</v>
      </c>
      <c r="R60" s="266">
        <f t="shared" si="5"/>
        <v>7.6218447150763895</v>
      </c>
      <c r="S60" s="292">
        <v>0</v>
      </c>
      <c r="T60" s="266">
        <f>G60/N60*1000000</f>
        <v>10.681877660455154</v>
      </c>
      <c r="U60" s="266">
        <f>H60/O60*1000000</f>
        <v>2.6796827791526039</v>
      </c>
      <c r="W60" s="255" t="s">
        <v>113</v>
      </c>
      <c r="X60" s="256">
        <v>3.2414350481245058</v>
      </c>
    </row>
    <row r="61" spans="1:27" x14ac:dyDescent="0.2">
      <c r="A61" s="257" t="s">
        <v>84</v>
      </c>
      <c r="C61" s="286">
        <v>1</v>
      </c>
      <c r="D61" s="287">
        <v>2</v>
      </c>
      <c r="E61" s="287" t="s">
        <v>68</v>
      </c>
      <c r="F61" s="286" t="s">
        <v>68</v>
      </c>
      <c r="G61" s="286" t="s">
        <v>68</v>
      </c>
      <c r="H61" s="262">
        <v>1</v>
      </c>
      <c r="J61" s="279">
        <v>314366</v>
      </c>
      <c r="K61" s="261">
        <v>305177</v>
      </c>
      <c r="L61" s="261">
        <v>302153</v>
      </c>
      <c r="M61" s="279">
        <v>297405</v>
      </c>
      <c r="N61" s="279">
        <v>293222</v>
      </c>
      <c r="O61" s="279">
        <v>291393</v>
      </c>
      <c r="Q61" s="255" t="s">
        <v>109</v>
      </c>
      <c r="R61" s="256">
        <f t="shared" si="5"/>
        <v>3.1810055794837866</v>
      </c>
      <c r="S61" s="288">
        <v>0</v>
      </c>
      <c r="T61" s="288">
        <v>0</v>
      </c>
      <c r="U61" s="256">
        <f t="shared" ref="U61:U66" si="11">H61/O61*1000000</f>
        <v>3.4317914294440843</v>
      </c>
      <c r="W61" s="253" t="s">
        <v>10</v>
      </c>
      <c r="X61" s="254">
        <v>3.1390065907367131</v>
      </c>
      <c r="Z61" s="278"/>
      <c r="AA61" s="277" t="s">
        <v>118</v>
      </c>
    </row>
    <row r="62" spans="1:27" x14ac:dyDescent="0.2">
      <c r="A62" s="257" t="s">
        <v>85</v>
      </c>
      <c r="C62" s="284">
        <v>25</v>
      </c>
      <c r="D62" s="285">
        <v>27</v>
      </c>
      <c r="E62" s="285">
        <v>23</v>
      </c>
      <c r="F62" s="284">
        <v>16</v>
      </c>
      <c r="G62" s="284">
        <v>24</v>
      </c>
      <c r="H62" s="258">
        <v>25</v>
      </c>
      <c r="J62" s="260">
        <v>5825210</v>
      </c>
      <c r="K62" s="261">
        <v>5751590</v>
      </c>
      <c r="L62" s="261">
        <v>5726217</v>
      </c>
      <c r="M62" s="260">
        <v>5668201.5</v>
      </c>
      <c r="N62" s="260">
        <v>5624340</v>
      </c>
      <c r="O62" s="260">
        <v>5616978</v>
      </c>
      <c r="Q62" s="255" t="s">
        <v>110</v>
      </c>
      <c r="R62" s="256">
        <f t="shared" si="5"/>
        <v>4.2916907716631671</v>
      </c>
      <c r="S62" s="256">
        <f>F62/M62*1000000</f>
        <v>2.8227648576007751</v>
      </c>
      <c r="T62" s="256">
        <f>G62/N62*1000000</f>
        <v>4.2671673476354561</v>
      </c>
      <c r="U62" s="256">
        <f t="shared" si="11"/>
        <v>4.4507918670858251</v>
      </c>
      <c r="W62" s="265" t="s">
        <v>144</v>
      </c>
      <c r="X62" s="266">
        <v>2.6796827791526039</v>
      </c>
    </row>
    <row r="63" spans="1:27" x14ac:dyDescent="0.2">
      <c r="A63" s="257" t="s">
        <v>86</v>
      </c>
      <c r="C63" s="286">
        <v>6</v>
      </c>
      <c r="D63" s="287">
        <v>1</v>
      </c>
      <c r="E63" s="287">
        <v>6</v>
      </c>
      <c r="F63" s="286">
        <v>4</v>
      </c>
      <c r="G63" s="286">
        <v>4</v>
      </c>
      <c r="H63" s="262">
        <v>8</v>
      </c>
      <c r="J63" s="260">
        <v>4102177.5</v>
      </c>
      <c r="K63" s="261">
        <v>3988247</v>
      </c>
      <c r="L63" s="261">
        <v>3964416.5</v>
      </c>
      <c r="M63" s="260">
        <v>3943541</v>
      </c>
      <c r="N63" s="260">
        <v>3928359</v>
      </c>
      <c r="O63" s="260">
        <v>3915312</v>
      </c>
      <c r="Q63" s="255" t="s">
        <v>111</v>
      </c>
      <c r="R63" s="256">
        <f t="shared" si="5"/>
        <v>1.4626378307618333</v>
      </c>
      <c r="S63" s="256">
        <f>F63/M63*1000000</f>
        <v>1.0143168284544271</v>
      </c>
      <c r="T63" s="256">
        <f>G63/N63*1000000</f>
        <v>1.0182368770267687</v>
      </c>
      <c r="U63" s="256">
        <f t="shared" si="11"/>
        <v>2.0432598985725785</v>
      </c>
      <c r="W63" s="255" t="s">
        <v>102</v>
      </c>
      <c r="X63" s="256">
        <v>2.3320637189769937</v>
      </c>
    </row>
    <row r="64" spans="1:27" x14ac:dyDescent="0.2">
      <c r="A64" s="257" t="s">
        <v>87</v>
      </c>
      <c r="C64" s="284" t="s">
        <v>68</v>
      </c>
      <c r="D64" s="285">
        <v>2</v>
      </c>
      <c r="E64" s="285" t="s">
        <v>68</v>
      </c>
      <c r="F64" s="284" t="s">
        <v>68</v>
      </c>
      <c r="G64" s="284">
        <v>3</v>
      </c>
      <c r="H64" s="258">
        <v>1</v>
      </c>
      <c r="J64" s="260">
        <v>580075</v>
      </c>
      <c r="K64" s="261">
        <v>560777.5</v>
      </c>
      <c r="L64" s="261">
        <v>555920.5</v>
      </c>
      <c r="M64" s="260">
        <v>549192</v>
      </c>
      <c r="N64" s="260">
        <v>543149</v>
      </c>
      <c r="O64" s="260">
        <v>539372.5</v>
      </c>
      <c r="Q64" s="255" t="s">
        <v>112</v>
      </c>
      <c r="R64" s="264">
        <v>0</v>
      </c>
      <c r="S64" s="264">
        <v>0</v>
      </c>
      <c r="T64" s="264">
        <f>G64/N64*1000000</f>
        <v>5.5233462641006428</v>
      </c>
      <c r="U64" s="264">
        <f t="shared" si="11"/>
        <v>1.8540062758112437</v>
      </c>
      <c r="W64" s="255" t="s">
        <v>111</v>
      </c>
      <c r="X64" s="256">
        <v>2.0432598985725785</v>
      </c>
    </row>
    <row r="65" spans="1:27" x14ac:dyDescent="0.2">
      <c r="A65" s="257" t="s">
        <v>88</v>
      </c>
      <c r="C65" s="286">
        <v>13</v>
      </c>
      <c r="D65" s="287">
        <v>8</v>
      </c>
      <c r="E65" s="287">
        <v>9</v>
      </c>
      <c r="F65" s="286">
        <v>4</v>
      </c>
      <c r="G65" s="286">
        <v>5</v>
      </c>
      <c r="H65" s="262">
        <v>6</v>
      </c>
      <c r="J65" s="260">
        <v>1970292.5</v>
      </c>
      <c r="K65" s="261">
        <v>1918139</v>
      </c>
      <c r="L65" s="261">
        <v>1903065.5</v>
      </c>
      <c r="M65" s="260">
        <v>1877355.5</v>
      </c>
      <c r="N65" s="260">
        <v>1858027.5</v>
      </c>
      <c r="O65" s="260">
        <v>1851032</v>
      </c>
      <c r="Q65" s="255" t="s">
        <v>113</v>
      </c>
      <c r="R65" s="256">
        <f>C65/J65*1000000</f>
        <v>6.5980051185293549</v>
      </c>
      <c r="S65" s="256">
        <f>F65/M65*1000000</f>
        <v>2.1306566603927704</v>
      </c>
      <c r="T65" s="256">
        <f>G65/N65*1000000</f>
        <v>2.6910258325024792</v>
      </c>
      <c r="U65" s="256">
        <f t="shared" si="11"/>
        <v>3.2414350481245058</v>
      </c>
      <c r="W65" s="255" t="s">
        <v>112</v>
      </c>
      <c r="X65" s="264">
        <v>1.8540062758112437</v>
      </c>
    </row>
    <row r="66" spans="1:27" x14ac:dyDescent="0.2">
      <c r="A66" s="257" t="s">
        <v>89</v>
      </c>
      <c r="C66" s="284">
        <v>46</v>
      </c>
      <c r="D66" s="285">
        <v>12</v>
      </c>
      <c r="E66" s="285">
        <v>17</v>
      </c>
      <c r="F66" s="284">
        <v>17</v>
      </c>
      <c r="G66" s="284">
        <v>27</v>
      </c>
      <c r="H66" s="258">
        <v>19</v>
      </c>
      <c r="J66" s="260">
        <v>5060714</v>
      </c>
      <c r="K66" s="261">
        <v>4925368</v>
      </c>
      <c r="L66" s="261">
        <v>4891919</v>
      </c>
      <c r="M66" s="260">
        <v>4854497.5</v>
      </c>
      <c r="N66" s="260">
        <v>4833517</v>
      </c>
      <c r="O66" s="260">
        <v>4823672.5</v>
      </c>
      <c r="Q66" s="255" t="s">
        <v>114</v>
      </c>
      <c r="R66" s="256">
        <f>C66/J66*1000000</f>
        <v>9.0896264835357226</v>
      </c>
      <c r="S66" s="256">
        <f>F66/M66*1000000</f>
        <v>3.5019072519864314</v>
      </c>
      <c r="T66" s="256">
        <f>G66/N66*1000000</f>
        <v>5.5859946287558309</v>
      </c>
      <c r="U66" s="256">
        <f t="shared" si="11"/>
        <v>3.938907543992674</v>
      </c>
      <c r="W66" s="265" t="s">
        <v>141</v>
      </c>
      <c r="X66" s="266" t="s">
        <v>53</v>
      </c>
    </row>
    <row r="67" spans="1:27" x14ac:dyDescent="0.2">
      <c r="A67" s="257" t="s">
        <v>90</v>
      </c>
      <c r="C67" s="286" t="s">
        <v>68</v>
      </c>
      <c r="D67" s="287" t="s">
        <v>68</v>
      </c>
      <c r="E67" s="287" t="s">
        <v>68</v>
      </c>
      <c r="F67" s="286" t="s">
        <v>68</v>
      </c>
      <c r="G67" s="286" t="s">
        <v>68</v>
      </c>
      <c r="H67" s="262" t="s">
        <v>68</v>
      </c>
      <c r="J67" s="260">
        <v>1655456</v>
      </c>
      <c r="K67" s="261">
        <v>1626648.5</v>
      </c>
      <c r="L67" s="261">
        <v>1616939</v>
      </c>
      <c r="M67" s="260">
        <v>1600832.5</v>
      </c>
      <c r="N67" s="260">
        <v>1588728.5</v>
      </c>
      <c r="O67" s="260">
        <v>1582779.5</v>
      </c>
      <c r="Q67" s="255" t="s">
        <v>115</v>
      </c>
      <c r="R67" s="264" t="s">
        <v>53</v>
      </c>
      <c r="S67" s="264" t="s">
        <v>53</v>
      </c>
      <c r="T67" s="264" t="s">
        <v>53</v>
      </c>
      <c r="U67" s="264" t="s">
        <v>53</v>
      </c>
      <c r="W67" s="294" t="s">
        <v>115</v>
      </c>
      <c r="X67" s="264" t="s">
        <v>53</v>
      </c>
      <c r="Y67" s="247" t="s">
        <v>166</v>
      </c>
    </row>
    <row r="72" spans="1:27" ht="15" x14ac:dyDescent="0.25">
      <c r="J72" s="234" t="s">
        <v>91</v>
      </c>
      <c r="Q72" s="232" t="s">
        <v>167</v>
      </c>
    </row>
    <row r="73" spans="1:27" x14ac:dyDescent="0.2">
      <c r="A73" s="233" t="s">
        <v>168</v>
      </c>
    </row>
    <row r="74" spans="1:27" x14ac:dyDescent="0.2">
      <c r="P74" s="295"/>
    </row>
    <row r="75" spans="1:27" ht="13.5" thickBot="1" x14ac:dyDescent="0.25">
      <c r="C75" s="237" t="s">
        <v>28</v>
      </c>
      <c r="D75" s="238" t="s">
        <v>35</v>
      </c>
      <c r="E75" s="239" t="s">
        <v>36</v>
      </c>
      <c r="F75" s="237" t="s">
        <v>37</v>
      </c>
      <c r="G75" s="237">
        <v>2021</v>
      </c>
      <c r="H75" s="237">
        <v>2022</v>
      </c>
      <c r="J75" s="35" t="s">
        <v>28</v>
      </c>
      <c r="K75" s="240" t="s">
        <v>35</v>
      </c>
      <c r="L75" s="241" t="s">
        <v>36</v>
      </c>
      <c r="M75" s="124" t="s">
        <v>37</v>
      </c>
      <c r="N75" s="242">
        <v>2021</v>
      </c>
      <c r="O75" s="242">
        <v>2022</v>
      </c>
      <c r="P75" s="295"/>
      <c r="Q75" s="243" t="s">
        <v>8</v>
      </c>
      <c r="R75" s="244">
        <v>2011</v>
      </c>
      <c r="S75" s="244">
        <v>2020</v>
      </c>
      <c r="T75" s="244">
        <v>2021</v>
      </c>
      <c r="U75" s="244">
        <v>2022</v>
      </c>
      <c r="W75" s="243" t="s">
        <v>8</v>
      </c>
      <c r="X75" s="244">
        <v>2022</v>
      </c>
    </row>
    <row r="76" spans="1:27" x14ac:dyDescent="0.2">
      <c r="A76" s="248" t="s">
        <v>9</v>
      </c>
      <c r="C76" s="249">
        <v>1778</v>
      </c>
      <c r="D76" s="250">
        <v>1603</v>
      </c>
      <c r="E76" s="250">
        <v>1532</v>
      </c>
      <c r="F76" s="249">
        <v>1139</v>
      </c>
      <c r="G76" s="249">
        <v>1365</v>
      </c>
      <c r="H76" s="249">
        <v>1531</v>
      </c>
      <c r="J76" s="251">
        <v>60026841</v>
      </c>
      <c r="K76" s="252">
        <v>59877221</v>
      </c>
      <c r="L76" s="252">
        <v>59729080.5</v>
      </c>
      <c r="M76" s="251">
        <v>59438850.5</v>
      </c>
      <c r="N76" s="251">
        <v>59133173</v>
      </c>
      <c r="O76" s="251">
        <v>59013667</v>
      </c>
      <c r="P76" s="295"/>
      <c r="Q76" s="253" t="s">
        <v>9</v>
      </c>
      <c r="R76" s="254">
        <f t="shared" ref="R76:R100" si="12">C76/J76*1000000</f>
        <v>29.620082789297541</v>
      </c>
      <c r="S76" s="254">
        <f t="shared" ref="S76:U77" si="13">F76/M76*1000000</f>
        <v>19.162550931229735</v>
      </c>
      <c r="T76" s="254">
        <f t="shared" si="13"/>
        <v>23.083489871243678</v>
      </c>
      <c r="U76" s="254">
        <f t="shared" si="13"/>
        <v>25.943142967204526</v>
      </c>
      <c r="W76" s="255" t="s">
        <v>112</v>
      </c>
      <c r="X76" s="256">
        <v>63.036213377582285</v>
      </c>
    </row>
    <row r="77" spans="1:27" x14ac:dyDescent="0.2">
      <c r="A77" s="257" t="s">
        <v>66</v>
      </c>
      <c r="C77" s="258">
        <v>143</v>
      </c>
      <c r="D77" s="259">
        <v>121</v>
      </c>
      <c r="E77" s="259">
        <v>105</v>
      </c>
      <c r="F77" s="258">
        <v>90</v>
      </c>
      <c r="G77" s="258">
        <v>101</v>
      </c>
      <c r="H77" s="258">
        <v>113</v>
      </c>
      <c r="J77" s="260">
        <v>4413816</v>
      </c>
      <c r="K77" s="261">
        <v>4339238</v>
      </c>
      <c r="L77" s="261">
        <v>4319891</v>
      </c>
      <c r="M77" s="260">
        <v>4293081</v>
      </c>
      <c r="N77" s="260">
        <v>4265647.5</v>
      </c>
      <c r="O77" s="260">
        <v>4253850.5</v>
      </c>
      <c r="P77" s="295"/>
      <c r="Q77" s="255" t="s">
        <v>93</v>
      </c>
      <c r="R77" s="256">
        <f t="shared" si="12"/>
        <v>32.398269433977312</v>
      </c>
      <c r="S77" s="256">
        <f t="shared" si="13"/>
        <v>20.963965040491896</v>
      </c>
      <c r="T77" s="256">
        <f t="shared" si="13"/>
        <v>23.677530785185603</v>
      </c>
      <c r="U77" s="256">
        <f t="shared" si="13"/>
        <v>26.564168157766712</v>
      </c>
      <c r="W77" s="255" t="s">
        <v>162</v>
      </c>
      <c r="X77" s="256">
        <v>48.683516572680432</v>
      </c>
      <c r="AA77" s="232" t="s">
        <v>169</v>
      </c>
    </row>
    <row r="78" spans="1:27" x14ac:dyDescent="0.2">
      <c r="A78" s="257" t="s">
        <v>67</v>
      </c>
      <c r="C78" s="262">
        <v>5</v>
      </c>
      <c r="D78" s="263">
        <v>7</v>
      </c>
      <c r="E78" s="263">
        <v>3</v>
      </c>
      <c r="F78" s="262" t="s">
        <v>68</v>
      </c>
      <c r="G78" s="262">
        <v>1</v>
      </c>
      <c r="H78" s="262">
        <v>6</v>
      </c>
      <c r="J78" s="260">
        <v>127229</v>
      </c>
      <c r="K78" s="261">
        <v>125933</v>
      </c>
      <c r="L78" s="261">
        <v>125343.5</v>
      </c>
      <c r="M78" s="260">
        <v>124561.5</v>
      </c>
      <c r="N78" s="260">
        <v>123724.5</v>
      </c>
      <c r="O78" s="260">
        <v>123245</v>
      </c>
      <c r="P78" s="295"/>
      <c r="Q78" s="255" t="s">
        <v>162</v>
      </c>
      <c r="R78" s="256">
        <f t="shared" si="12"/>
        <v>39.299216373625512</v>
      </c>
      <c r="S78" s="264" t="s">
        <v>53</v>
      </c>
      <c r="T78" s="256">
        <f t="shared" ref="T78:T100" si="14">G78/N78*1000000</f>
        <v>8.0824735602083653</v>
      </c>
      <c r="U78" s="256">
        <f t="shared" ref="U78:U100" si="15">H78/O78*1000000</f>
        <v>48.683516572680432</v>
      </c>
      <c r="W78" s="265" t="s">
        <v>142</v>
      </c>
      <c r="X78" s="266">
        <v>46.766669394722385</v>
      </c>
    </row>
    <row r="79" spans="1:27" x14ac:dyDescent="0.2">
      <c r="A79" s="257" t="s">
        <v>69</v>
      </c>
      <c r="C79" s="258">
        <v>16</v>
      </c>
      <c r="D79" s="259">
        <v>19</v>
      </c>
      <c r="E79" s="259">
        <v>12</v>
      </c>
      <c r="F79" s="258">
        <v>5</v>
      </c>
      <c r="G79" s="258">
        <v>19</v>
      </c>
      <c r="H79" s="258">
        <v>16</v>
      </c>
      <c r="J79" s="260">
        <v>1591344.5</v>
      </c>
      <c r="K79" s="261">
        <v>1537260.5</v>
      </c>
      <c r="L79" s="261">
        <v>1528903</v>
      </c>
      <c r="M79" s="260">
        <v>1521660.5</v>
      </c>
      <c r="N79" s="260">
        <v>1513861</v>
      </c>
      <c r="O79" s="260">
        <v>1508431.5</v>
      </c>
      <c r="P79" s="295"/>
      <c r="Q79" s="255" t="s">
        <v>95</v>
      </c>
      <c r="R79" s="256">
        <f t="shared" si="12"/>
        <v>10.054391113929134</v>
      </c>
      <c r="S79" s="256">
        <f t="shared" ref="S79:S100" si="16">F79/M79*1000000</f>
        <v>3.2858840720384079</v>
      </c>
      <c r="T79" s="256">
        <f t="shared" si="14"/>
        <v>12.55068992463641</v>
      </c>
      <c r="U79" s="256">
        <f t="shared" si="15"/>
        <v>10.607044469702469</v>
      </c>
      <c r="W79" s="255" t="s">
        <v>115</v>
      </c>
      <c r="X79" s="256">
        <v>43.59419615935132</v>
      </c>
    </row>
    <row r="80" spans="1:27" x14ac:dyDescent="0.2">
      <c r="A80" s="257" t="s">
        <v>70</v>
      </c>
      <c r="C80" s="262">
        <v>221</v>
      </c>
      <c r="D80" s="263">
        <v>216</v>
      </c>
      <c r="E80" s="263">
        <v>202</v>
      </c>
      <c r="F80" s="262">
        <v>139</v>
      </c>
      <c r="G80" s="262">
        <v>147</v>
      </c>
      <c r="H80" s="262">
        <v>177</v>
      </c>
      <c r="J80" s="260">
        <v>9778562</v>
      </c>
      <c r="K80" s="261">
        <v>9998897.5</v>
      </c>
      <c r="L80" s="261">
        <v>10019217.5</v>
      </c>
      <c r="M80" s="260">
        <v>10004578</v>
      </c>
      <c r="N80" s="260">
        <v>9962279</v>
      </c>
      <c r="O80" s="260">
        <v>9959756.5</v>
      </c>
      <c r="Q80" s="255" t="s">
        <v>96</v>
      </c>
      <c r="R80" s="256">
        <f t="shared" si="12"/>
        <v>22.600460067645937</v>
      </c>
      <c r="S80" s="256">
        <f t="shared" si="16"/>
        <v>13.893639491840634</v>
      </c>
      <c r="T80" s="256">
        <f t="shared" si="14"/>
        <v>14.755659824423708</v>
      </c>
      <c r="U80" s="256">
        <f t="shared" si="15"/>
        <v>17.771518811729987</v>
      </c>
      <c r="W80" s="255" t="s">
        <v>111</v>
      </c>
      <c r="X80" s="256">
        <v>41.886827920737858</v>
      </c>
    </row>
    <row r="81" spans="1:26" ht="22.5" x14ac:dyDescent="0.2">
      <c r="A81" s="257" t="s">
        <v>71</v>
      </c>
      <c r="C81" s="258">
        <v>33</v>
      </c>
      <c r="D81" s="259">
        <v>54</v>
      </c>
      <c r="E81" s="259">
        <v>50</v>
      </c>
      <c r="F81" s="258">
        <v>44</v>
      </c>
      <c r="G81" s="258">
        <v>32</v>
      </c>
      <c r="H81" s="258">
        <v>39</v>
      </c>
      <c r="J81" s="260">
        <v>1033737</v>
      </c>
      <c r="K81" s="261">
        <v>1071386</v>
      </c>
      <c r="L81" s="261">
        <v>1076051.5</v>
      </c>
      <c r="M81" s="260">
        <v>1077573.5</v>
      </c>
      <c r="N81" s="260">
        <v>1075326</v>
      </c>
      <c r="O81" s="260">
        <v>1075358.5</v>
      </c>
      <c r="Q81" s="255" t="s">
        <v>138</v>
      </c>
      <c r="R81" s="256">
        <f t="shared" si="12"/>
        <v>31.923013300288176</v>
      </c>
      <c r="S81" s="256">
        <f t="shared" si="16"/>
        <v>40.83248149662181</v>
      </c>
      <c r="T81" s="256">
        <f t="shared" si="14"/>
        <v>29.758417447360149</v>
      </c>
      <c r="U81" s="256">
        <f t="shared" si="15"/>
        <v>36.26697515293737</v>
      </c>
      <c r="W81" s="255" t="s">
        <v>109</v>
      </c>
      <c r="X81" s="256">
        <v>37.749705723884922</v>
      </c>
    </row>
    <row r="82" spans="1:26" x14ac:dyDescent="0.2">
      <c r="A82" s="257" t="s">
        <v>72</v>
      </c>
      <c r="C82" s="262">
        <v>168</v>
      </c>
      <c r="D82" s="263">
        <v>142</v>
      </c>
      <c r="E82" s="263">
        <v>166</v>
      </c>
      <c r="F82" s="262">
        <v>105</v>
      </c>
      <c r="G82" s="262">
        <v>132</v>
      </c>
      <c r="H82" s="262">
        <v>176</v>
      </c>
      <c r="J82" s="260">
        <v>4883467</v>
      </c>
      <c r="K82" s="261">
        <v>4882763</v>
      </c>
      <c r="L82" s="261">
        <v>4881861.5</v>
      </c>
      <c r="M82" s="260">
        <v>4874481.5</v>
      </c>
      <c r="N82" s="260">
        <v>4858787.5</v>
      </c>
      <c r="O82" s="260">
        <v>4848649</v>
      </c>
      <c r="Q82" s="255" t="s">
        <v>98</v>
      </c>
      <c r="R82" s="256">
        <f t="shared" si="12"/>
        <v>34.401788729195879</v>
      </c>
      <c r="S82" s="256">
        <f t="shared" si="16"/>
        <v>21.540752590814016</v>
      </c>
      <c r="T82" s="256">
        <f t="shared" si="14"/>
        <v>27.167271670144043</v>
      </c>
      <c r="U82" s="256">
        <f t="shared" si="15"/>
        <v>36.29877105973231</v>
      </c>
      <c r="W82" s="255" t="s">
        <v>98</v>
      </c>
      <c r="X82" s="256">
        <v>36.29877105973231</v>
      </c>
    </row>
    <row r="83" spans="1:26" ht="22.5" x14ac:dyDescent="0.2">
      <c r="A83" s="257" t="s">
        <v>73</v>
      </c>
      <c r="C83" s="258">
        <v>34</v>
      </c>
      <c r="D83" s="259">
        <v>35</v>
      </c>
      <c r="E83" s="259">
        <v>34</v>
      </c>
      <c r="F83" s="258">
        <v>19</v>
      </c>
      <c r="G83" s="258">
        <v>42</v>
      </c>
      <c r="H83" s="258">
        <v>35</v>
      </c>
      <c r="J83" s="260">
        <v>1224501.5</v>
      </c>
      <c r="K83" s="261">
        <v>1210784.5</v>
      </c>
      <c r="L83" s="261">
        <v>1208315</v>
      </c>
      <c r="M83" s="260">
        <v>1203863</v>
      </c>
      <c r="N83" s="260">
        <v>1198078.5</v>
      </c>
      <c r="O83" s="260">
        <v>1194447.5</v>
      </c>
      <c r="Q83" s="255" t="s">
        <v>139</v>
      </c>
      <c r="R83" s="256">
        <f t="shared" si="12"/>
        <v>27.766401266147898</v>
      </c>
      <c r="S83" s="256">
        <f t="shared" si="16"/>
        <v>15.782526749306189</v>
      </c>
      <c r="T83" s="256">
        <f t="shared" si="14"/>
        <v>35.056133633981418</v>
      </c>
      <c r="U83" s="256">
        <f t="shared" si="15"/>
        <v>29.302250622149572</v>
      </c>
      <c r="W83" s="255" t="s">
        <v>138</v>
      </c>
      <c r="X83" s="256">
        <v>36.26697515293737</v>
      </c>
    </row>
    <row r="84" spans="1:26" ht="22.5" x14ac:dyDescent="0.2">
      <c r="A84" s="257" t="s">
        <v>74</v>
      </c>
      <c r="C84" s="262">
        <v>203</v>
      </c>
      <c r="D84" s="263">
        <v>132</v>
      </c>
      <c r="E84" s="263">
        <v>162</v>
      </c>
      <c r="F84" s="262">
        <v>98</v>
      </c>
      <c r="G84" s="262">
        <v>117</v>
      </c>
      <c r="H84" s="262">
        <v>146</v>
      </c>
      <c r="J84" s="260">
        <v>4381454.5</v>
      </c>
      <c r="K84" s="261">
        <v>4452686.5</v>
      </c>
      <c r="L84" s="261">
        <v>4461786</v>
      </c>
      <c r="M84" s="260">
        <v>4451528</v>
      </c>
      <c r="N84" s="260">
        <v>4432151.5</v>
      </c>
      <c r="O84" s="260">
        <v>4431472</v>
      </c>
      <c r="Q84" s="255" t="s">
        <v>100</v>
      </c>
      <c r="R84" s="256">
        <f t="shared" si="12"/>
        <v>46.331646260391388</v>
      </c>
      <c r="S84" s="256">
        <f t="shared" si="16"/>
        <v>22.014912632246723</v>
      </c>
      <c r="T84" s="256">
        <f t="shared" si="14"/>
        <v>26.398014598553321</v>
      </c>
      <c r="U84" s="256">
        <f t="shared" si="15"/>
        <v>32.946163261327158</v>
      </c>
      <c r="W84" s="265" t="s">
        <v>141</v>
      </c>
      <c r="X84" s="266">
        <v>34.676348303112896</v>
      </c>
    </row>
    <row r="85" spans="1:26" x14ac:dyDescent="0.2">
      <c r="A85" s="257" t="s">
        <v>75</v>
      </c>
      <c r="C85" s="258">
        <v>117</v>
      </c>
      <c r="D85" s="259">
        <v>107</v>
      </c>
      <c r="E85" s="259">
        <v>81</v>
      </c>
      <c r="F85" s="258">
        <v>56</v>
      </c>
      <c r="G85" s="258">
        <v>81</v>
      </c>
      <c r="H85" s="258">
        <v>105</v>
      </c>
      <c r="J85" s="260">
        <v>3729899</v>
      </c>
      <c r="K85" s="261">
        <v>3706695.5</v>
      </c>
      <c r="L85" s="261">
        <v>3696949</v>
      </c>
      <c r="M85" s="260">
        <v>3692710</v>
      </c>
      <c r="N85" s="260">
        <v>3678028</v>
      </c>
      <c r="O85" s="260">
        <v>3662586</v>
      </c>
      <c r="Q85" s="255" t="s">
        <v>101</v>
      </c>
      <c r="R85" s="256">
        <f t="shared" si="12"/>
        <v>31.368141603834314</v>
      </c>
      <c r="S85" s="256">
        <f t="shared" si="16"/>
        <v>15.165014311982256</v>
      </c>
      <c r="T85" s="256">
        <f t="shared" si="14"/>
        <v>22.022670844267633</v>
      </c>
      <c r="U85" s="256">
        <f t="shared" si="15"/>
        <v>28.668268813346636</v>
      </c>
      <c r="W85" s="255" t="s">
        <v>102</v>
      </c>
      <c r="X85" s="256">
        <v>33.814923925166404</v>
      </c>
    </row>
    <row r="86" spans="1:26" x14ac:dyDescent="0.2">
      <c r="A86" s="257" t="s">
        <v>76</v>
      </c>
      <c r="C86" s="262">
        <v>32</v>
      </c>
      <c r="D86" s="263">
        <v>29</v>
      </c>
      <c r="E86" s="263">
        <v>30</v>
      </c>
      <c r="F86" s="262">
        <v>14</v>
      </c>
      <c r="G86" s="262">
        <v>22</v>
      </c>
      <c r="H86" s="262">
        <v>29</v>
      </c>
      <c r="J86" s="260">
        <v>889928.5</v>
      </c>
      <c r="K86" s="261">
        <v>875110.5</v>
      </c>
      <c r="L86" s="261">
        <v>871954.5</v>
      </c>
      <c r="M86" s="260">
        <v>867808.5</v>
      </c>
      <c r="N86" s="260">
        <v>862132</v>
      </c>
      <c r="O86" s="260">
        <v>857609.5</v>
      </c>
      <c r="Q86" s="255" t="s">
        <v>102</v>
      </c>
      <c r="R86" s="256">
        <f t="shared" si="12"/>
        <v>35.957944936025754</v>
      </c>
      <c r="S86" s="256">
        <f t="shared" si="16"/>
        <v>16.132591464591556</v>
      </c>
      <c r="T86" s="256">
        <f t="shared" si="14"/>
        <v>25.518134114033582</v>
      </c>
      <c r="U86" s="256">
        <f t="shared" si="15"/>
        <v>33.814923925166404</v>
      </c>
      <c r="W86" s="255" t="s">
        <v>100</v>
      </c>
      <c r="X86" s="256">
        <v>32.946163261327158</v>
      </c>
    </row>
    <row r="87" spans="1:26" x14ac:dyDescent="0.2">
      <c r="A87" s="257" t="s">
        <v>77</v>
      </c>
      <c r="C87" s="258">
        <v>72</v>
      </c>
      <c r="D87" s="259">
        <v>37</v>
      </c>
      <c r="E87" s="259">
        <v>42</v>
      </c>
      <c r="F87" s="258">
        <v>34</v>
      </c>
      <c r="G87" s="258">
        <v>42</v>
      </c>
      <c r="H87" s="258">
        <v>39</v>
      </c>
      <c r="J87" s="260">
        <v>1549813</v>
      </c>
      <c r="K87" s="261">
        <v>1523326</v>
      </c>
      <c r="L87" s="261">
        <v>1516496.5</v>
      </c>
      <c r="M87" s="260">
        <v>1505454</v>
      </c>
      <c r="N87" s="260">
        <v>1492693</v>
      </c>
      <c r="O87" s="260">
        <v>1485724</v>
      </c>
      <c r="Q87" s="255" t="s">
        <v>103</v>
      </c>
      <c r="R87" s="256">
        <f t="shared" si="12"/>
        <v>46.457217741753361</v>
      </c>
      <c r="S87" s="256">
        <f t="shared" si="16"/>
        <v>22.58454924560963</v>
      </c>
      <c r="T87" s="256">
        <f t="shared" si="14"/>
        <v>28.137065022747475</v>
      </c>
      <c r="U87" s="256">
        <f t="shared" si="15"/>
        <v>26.249828366506833</v>
      </c>
      <c r="W87" s="255" t="s">
        <v>139</v>
      </c>
      <c r="X87" s="256">
        <v>29.302250622149572</v>
      </c>
    </row>
    <row r="88" spans="1:26" x14ac:dyDescent="0.2">
      <c r="A88" s="257" t="s">
        <v>78</v>
      </c>
      <c r="C88" s="262">
        <v>150</v>
      </c>
      <c r="D88" s="263">
        <v>122</v>
      </c>
      <c r="E88" s="263">
        <v>104</v>
      </c>
      <c r="F88" s="262">
        <v>118</v>
      </c>
      <c r="G88" s="262">
        <v>106</v>
      </c>
      <c r="H88" s="262">
        <v>110</v>
      </c>
      <c r="J88" s="260">
        <v>5584376</v>
      </c>
      <c r="K88" s="261">
        <v>5773841</v>
      </c>
      <c r="L88" s="261">
        <v>5764388</v>
      </c>
      <c r="M88" s="260">
        <v>5743049.5</v>
      </c>
      <c r="N88" s="260">
        <v>5722640.5</v>
      </c>
      <c r="O88" s="260">
        <v>5717709</v>
      </c>
      <c r="Q88" s="255" t="s">
        <v>104</v>
      </c>
      <c r="R88" s="256">
        <f t="shared" si="12"/>
        <v>26.860655514600019</v>
      </c>
      <c r="S88" s="256">
        <f t="shared" si="16"/>
        <v>20.546575473535444</v>
      </c>
      <c r="T88" s="256">
        <f t="shared" si="14"/>
        <v>18.522917873313901</v>
      </c>
      <c r="U88" s="256">
        <f t="shared" si="15"/>
        <v>19.238474710762649</v>
      </c>
      <c r="W88" s="255" t="s">
        <v>101</v>
      </c>
      <c r="X88" s="256">
        <v>28.668268813346636</v>
      </c>
    </row>
    <row r="89" spans="1:26" x14ac:dyDescent="0.2">
      <c r="A89" s="267" t="s">
        <v>79</v>
      </c>
      <c r="C89" s="268">
        <v>40</v>
      </c>
      <c r="D89" s="269">
        <v>39</v>
      </c>
      <c r="E89" s="269">
        <v>41</v>
      </c>
      <c r="F89" s="268">
        <v>37</v>
      </c>
      <c r="G89" s="268">
        <v>50</v>
      </c>
      <c r="H89" s="268">
        <v>33</v>
      </c>
      <c r="J89" s="270">
        <v>1330422</v>
      </c>
      <c r="K89" s="252">
        <v>1303352</v>
      </c>
      <c r="L89" s="252">
        <v>1297293</v>
      </c>
      <c r="M89" s="270">
        <v>1287476.5</v>
      </c>
      <c r="N89" s="270">
        <v>1278481</v>
      </c>
      <c r="O89" s="270">
        <v>1274288.5</v>
      </c>
      <c r="Q89" s="271" t="s">
        <v>10</v>
      </c>
      <c r="R89" s="272">
        <f t="shared" si="12"/>
        <v>30.065648343157282</v>
      </c>
      <c r="S89" s="272">
        <f t="shared" si="16"/>
        <v>28.738388623015641</v>
      </c>
      <c r="T89" s="272">
        <f t="shared" si="14"/>
        <v>39.108911278306053</v>
      </c>
      <c r="U89" s="272">
        <f t="shared" si="15"/>
        <v>25.896804373577883</v>
      </c>
      <c r="W89" s="255" t="s">
        <v>93</v>
      </c>
      <c r="X89" s="256">
        <v>26.564168157766712</v>
      </c>
    </row>
    <row r="90" spans="1:26" x14ac:dyDescent="0.2">
      <c r="A90" s="273" t="s">
        <v>80</v>
      </c>
      <c r="C90" s="274">
        <v>9</v>
      </c>
      <c r="D90" s="263">
        <v>9</v>
      </c>
      <c r="E90" s="263">
        <v>16</v>
      </c>
      <c r="F90" s="274">
        <v>12</v>
      </c>
      <c r="G90" s="274">
        <v>20</v>
      </c>
      <c r="H90" s="274">
        <v>10</v>
      </c>
      <c r="J90" s="275">
        <v>306162</v>
      </c>
      <c r="K90" s="261">
        <v>298198.5</v>
      </c>
      <c r="L90" s="261">
        <v>296075.5</v>
      </c>
      <c r="M90" s="275">
        <v>292824.5</v>
      </c>
      <c r="N90" s="275">
        <v>289883.5</v>
      </c>
      <c r="O90" s="275">
        <v>288381</v>
      </c>
      <c r="Q90" s="265" t="s">
        <v>141</v>
      </c>
      <c r="R90" s="266">
        <f t="shared" si="12"/>
        <v>29.396202010700218</v>
      </c>
      <c r="S90" s="266">
        <f t="shared" si="16"/>
        <v>40.980177546619224</v>
      </c>
      <c r="T90" s="266">
        <f t="shared" si="14"/>
        <v>68.993233488625606</v>
      </c>
      <c r="U90" s="266">
        <f t="shared" si="15"/>
        <v>34.676348303112896</v>
      </c>
      <c r="W90" s="255" t="s">
        <v>103</v>
      </c>
      <c r="X90" s="256">
        <v>26.249828366506833</v>
      </c>
    </row>
    <row r="91" spans="1:26" x14ac:dyDescent="0.2">
      <c r="A91" s="273" t="s">
        <v>81</v>
      </c>
      <c r="C91" s="276">
        <v>11</v>
      </c>
      <c r="D91" s="259">
        <v>10</v>
      </c>
      <c r="E91" s="259">
        <v>8</v>
      </c>
      <c r="F91" s="276">
        <v>8</v>
      </c>
      <c r="G91" s="276">
        <v>7</v>
      </c>
      <c r="H91" s="276">
        <v>14</v>
      </c>
      <c r="J91" s="275">
        <v>309851.5</v>
      </c>
      <c r="K91" s="261">
        <v>305592.5</v>
      </c>
      <c r="L91" s="261">
        <v>304595.5</v>
      </c>
      <c r="M91" s="275">
        <v>302502</v>
      </c>
      <c r="N91" s="275">
        <v>300375</v>
      </c>
      <c r="O91" s="275">
        <v>299358.5</v>
      </c>
      <c r="Q91" s="265" t="s">
        <v>142</v>
      </c>
      <c r="R91" s="266">
        <f t="shared" si="12"/>
        <v>35.500877033030335</v>
      </c>
      <c r="S91" s="266">
        <f t="shared" si="16"/>
        <v>26.446106141446997</v>
      </c>
      <c r="T91" s="266">
        <f t="shared" si="14"/>
        <v>23.304203079483976</v>
      </c>
      <c r="U91" s="266">
        <f t="shared" si="15"/>
        <v>46.766669394722385</v>
      </c>
      <c r="W91" s="253" t="s">
        <v>9</v>
      </c>
      <c r="X91" s="254">
        <v>25.943142967204526</v>
      </c>
    </row>
    <row r="92" spans="1:26" x14ac:dyDescent="0.2">
      <c r="A92" s="273" t="s">
        <v>82</v>
      </c>
      <c r="C92" s="274">
        <v>7</v>
      </c>
      <c r="D92" s="263">
        <v>2</v>
      </c>
      <c r="E92" s="263">
        <v>5</v>
      </c>
      <c r="F92" s="274">
        <v>8</v>
      </c>
      <c r="G92" s="274">
        <v>3</v>
      </c>
      <c r="H92" s="274">
        <v>2</v>
      </c>
      <c r="J92" s="275">
        <v>320803</v>
      </c>
      <c r="K92" s="261">
        <v>317700</v>
      </c>
      <c r="L92" s="261">
        <v>316864.5</v>
      </c>
      <c r="M92" s="275">
        <v>315122.5</v>
      </c>
      <c r="N92" s="275">
        <v>313756.5</v>
      </c>
      <c r="O92" s="275">
        <v>313370.5</v>
      </c>
      <c r="Q92" s="265" t="s">
        <v>143</v>
      </c>
      <c r="R92" s="266">
        <f t="shared" si="12"/>
        <v>21.820244823146915</v>
      </c>
      <c r="S92" s="266">
        <f t="shared" si="16"/>
        <v>25.386952693000342</v>
      </c>
      <c r="T92" s="266">
        <f t="shared" si="14"/>
        <v>9.5615549000578479</v>
      </c>
      <c r="U92" s="266">
        <f t="shared" si="15"/>
        <v>6.3822216832790577</v>
      </c>
      <c r="W92" s="255" t="s">
        <v>113</v>
      </c>
      <c r="X92" s="256">
        <v>25.931480384996046</v>
      </c>
    </row>
    <row r="93" spans="1:26" x14ac:dyDescent="0.2">
      <c r="A93" s="273" t="s">
        <v>83</v>
      </c>
      <c r="C93" s="276">
        <v>13</v>
      </c>
      <c r="D93" s="259">
        <v>18</v>
      </c>
      <c r="E93" s="259">
        <v>12</v>
      </c>
      <c r="F93" s="276">
        <v>9</v>
      </c>
      <c r="G93" s="276">
        <v>20</v>
      </c>
      <c r="H93" s="276">
        <v>7</v>
      </c>
      <c r="J93" s="275">
        <v>393605.5</v>
      </c>
      <c r="K93" s="261">
        <v>381861</v>
      </c>
      <c r="L93" s="261">
        <v>379757.5</v>
      </c>
      <c r="M93" s="275">
        <v>377027.5</v>
      </c>
      <c r="N93" s="275">
        <v>374466</v>
      </c>
      <c r="O93" s="275">
        <v>373178.5</v>
      </c>
      <c r="Q93" s="265" t="s">
        <v>144</v>
      </c>
      <c r="R93" s="266">
        <f t="shared" si="12"/>
        <v>33.027993765331026</v>
      </c>
      <c r="S93" s="266">
        <f t="shared" si="16"/>
        <v>23.870937796314593</v>
      </c>
      <c r="T93" s="266">
        <f t="shared" si="14"/>
        <v>53.409388302275772</v>
      </c>
      <c r="U93" s="266">
        <f t="shared" si="15"/>
        <v>18.757779454068228</v>
      </c>
      <c r="W93" s="271" t="s">
        <v>10</v>
      </c>
      <c r="X93" s="272">
        <v>25.896804373577883</v>
      </c>
      <c r="Z93" s="277" t="s">
        <v>118</v>
      </c>
    </row>
    <row r="94" spans="1:26" x14ac:dyDescent="0.2">
      <c r="A94" s="257" t="s">
        <v>84</v>
      </c>
      <c r="C94" s="262">
        <v>15</v>
      </c>
      <c r="D94" s="263">
        <v>12</v>
      </c>
      <c r="E94" s="263">
        <v>24</v>
      </c>
      <c r="F94" s="262">
        <v>19</v>
      </c>
      <c r="G94" s="262">
        <v>12</v>
      </c>
      <c r="H94" s="262">
        <v>11</v>
      </c>
      <c r="J94" s="279">
        <v>314366</v>
      </c>
      <c r="K94" s="261">
        <v>305177</v>
      </c>
      <c r="L94" s="261">
        <v>302153</v>
      </c>
      <c r="M94" s="279">
        <v>297405</v>
      </c>
      <c r="N94" s="279">
        <v>293222</v>
      </c>
      <c r="O94" s="279">
        <v>291393</v>
      </c>
      <c r="Q94" s="255" t="s">
        <v>109</v>
      </c>
      <c r="R94" s="256">
        <f t="shared" si="12"/>
        <v>47.715083692256798</v>
      </c>
      <c r="S94" s="256">
        <f t="shared" si="16"/>
        <v>63.885946772919084</v>
      </c>
      <c r="T94" s="256">
        <f t="shared" si="14"/>
        <v>40.924623663981556</v>
      </c>
      <c r="U94" s="256">
        <f t="shared" si="15"/>
        <v>37.749705723884922</v>
      </c>
      <c r="W94" s="255" t="s">
        <v>104</v>
      </c>
      <c r="X94" s="256">
        <v>19.238474710762649</v>
      </c>
      <c r="Z94" s="278"/>
    </row>
    <row r="95" spans="1:26" x14ac:dyDescent="0.2">
      <c r="A95" s="257" t="s">
        <v>85</v>
      </c>
      <c r="C95" s="258">
        <v>83</v>
      </c>
      <c r="D95" s="259">
        <v>81</v>
      </c>
      <c r="E95" s="259">
        <v>102</v>
      </c>
      <c r="F95" s="258">
        <v>62</v>
      </c>
      <c r="G95" s="258">
        <v>86</v>
      </c>
      <c r="H95" s="258">
        <v>91</v>
      </c>
      <c r="J95" s="260">
        <v>5825210</v>
      </c>
      <c r="K95" s="261">
        <v>5751590</v>
      </c>
      <c r="L95" s="261">
        <v>5726217</v>
      </c>
      <c r="M95" s="260">
        <v>5668201.5</v>
      </c>
      <c r="N95" s="260">
        <v>5624340</v>
      </c>
      <c r="O95" s="260">
        <v>5616978</v>
      </c>
      <c r="Q95" s="255" t="s">
        <v>110</v>
      </c>
      <c r="R95" s="256">
        <f t="shared" si="12"/>
        <v>14.248413361921717</v>
      </c>
      <c r="S95" s="256">
        <f t="shared" si="16"/>
        <v>10.938213823203004</v>
      </c>
      <c r="T95" s="256">
        <f t="shared" si="14"/>
        <v>15.290682995693718</v>
      </c>
      <c r="U95" s="256">
        <f t="shared" si="15"/>
        <v>16.200882396192402</v>
      </c>
      <c r="W95" s="265" t="s">
        <v>144</v>
      </c>
      <c r="X95" s="266">
        <v>18.757779454068228</v>
      </c>
    </row>
    <row r="96" spans="1:26" x14ac:dyDescent="0.2">
      <c r="A96" s="257" t="s">
        <v>86</v>
      </c>
      <c r="C96" s="262">
        <v>187</v>
      </c>
      <c r="D96" s="263">
        <v>147</v>
      </c>
      <c r="E96" s="263">
        <v>153</v>
      </c>
      <c r="F96" s="262">
        <v>113</v>
      </c>
      <c r="G96" s="262">
        <v>151</v>
      </c>
      <c r="H96" s="262">
        <v>164</v>
      </c>
      <c r="J96" s="260">
        <v>4102177.5</v>
      </c>
      <c r="K96" s="261">
        <v>3988247</v>
      </c>
      <c r="L96" s="261">
        <v>3964416.5</v>
      </c>
      <c r="M96" s="260">
        <v>3943541</v>
      </c>
      <c r="N96" s="260">
        <v>3928359</v>
      </c>
      <c r="O96" s="260">
        <v>3915312</v>
      </c>
      <c r="Q96" s="255" t="s">
        <v>111</v>
      </c>
      <c r="R96" s="256">
        <f t="shared" si="12"/>
        <v>45.585545725410469</v>
      </c>
      <c r="S96" s="256">
        <f t="shared" si="16"/>
        <v>28.654450403837565</v>
      </c>
      <c r="T96" s="256">
        <f t="shared" si="14"/>
        <v>38.438442107760515</v>
      </c>
      <c r="U96" s="256">
        <f t="shared" si="15"/>
        <v>41.886827920737858</v>
      </c>
      <c r="W96" s="255" t="s">
        <v>114</v>
      </c>
      <c r="X96" s="256">
        <v>18.657983103123193</v>
      </c>
    </row>
    <row r="97" spans="1:27" x14ac:dyDescent="0.2">
      <c r="A97" s="257" t="s">
        <v>87</v>
      </c>
      <c r="C97" s="258">
        <v>30</v>
      </c>
      <c r="D97" s="259">
        <v>40</v>
      </c>
      <c r="E97" s="259">
        <v>24</v>
      </c>
      <c r="F97" s="258">
        <v>13</v>
      </c>
      <c r="G97" s="258">
        <v>26</v>
      </c>
      <c r="H97" s="258">
        <v>34</v>
      </c>
      <c r="J97" s="260">
        <v>580075</v>
      </c>
      <c r="K97" s="261">
        <v>560777.5</v>
      </c>
      <c r="L97" s="261">
        <v>555920.5</v>
      </c>
      <c r="M97" s="260">
        <v>549192</v>
      </c>
      <c r="N97" s="260">
        <v>543149</v>
      </c>
      <c r="O97" s="260">
        <v>539372.5</v>
      </c>
      <c r="Q97" s="255" t="s">
        <v>112</v>
      </c>
      <c r="R97" s="256">
        <f t="shared" si="12"/>
        <v>51.717450329698742</v>
      </c>
      <c r="S97" s="256">
        <f t="shared" si="16"/>
        <v>23.671138691022445</v>
      </c>
      <c r="T97" s="256">
        <f t="shared" si="14"/>
        <v>47.869000955538901</v>
      </c>
      <c r="U97" s="256">
        <f t="shared" si="15"/>
        <v>63.036213377582285</v>
      </c>
      <c r="W97" s="255" t="s">
        <v>96</v>
      </c>
      <c r="X97" s="256">
        <v>17.771518811729987</v>
      </c>
    </row>
    <row r="98" spans="1:27" x14ac:dyDescent="0.2">
      <c r="A98" s="257" t="s">
        <v>88</v>
      </c>
      <c r="C98" s="262">
        <v>66</v>
      </c>
      <c r="D98" s="263">
        <v>81</v>
      </c>
      <c r="E98" s="263">
        <v>65</v>
      </c>
      <c r="F98" s="262">
        <v>31</v>
      </c>
      <c r="G98" s="262">
        <v>49</v>
      </c>
      <c r="H98" s="262">
        <v>48</v>
      </c>
      <c r="J98" s="260">
        <v>1970292.5</v>
      </c>
      <c r="K98" s="261">
        <v>1918139</v>
      </c>
      <c r="L98" s="261">
        <v>1903065.5</v>
      </c>
      <c r="M98" s="260">
        <v>1877355.5</v>
      </c>
      <c r="N98" s="260">
        <v>1858027.5</v>
      </c>
      <c r="O98" s="260">
        <v>1851032</v>
      </c>
      <c r="Q98" s="255" t="s">
        <v>113</v>
      </c>
      <c r="R98" s="256">
        <f t="shared" si="12"/>
        <v>33.497564447918265</v>
      </c>
      <c r="S98" s="256">
        <f t="shared" si="16"/>
        <v>16.512589118043973</v>
      </c>
      <c r="T98" s="256">
        <f t="shared" si="14"/>
        <v>26.372053158524295</v>
      </c>
      <c r="U98" s="256">
        <f t="shared" si="15"/>
        <v>25.931480384996046</v>
      </c>
      <c r="W98" s="255" t="s">
        <v>110</v>
      </c>
      <c r="X98" s="256">
        <v>16.200882396192402</v>
      </c>
    </row>
    <row r="99" spans="1:27" x14ac:dyDescent="0.2">
      <c r="A99" s="257" t="s">
        <v>89</v>
      </c>
      <c r="C99" s="258">
        <v>96</v>
      </c>
      <c r="D99" s="259">
        <v>102</v>
      </c>
      <c r="E99" s="259">
        <v>84</v>
      </c>
      <c r="F99" s="258">
        <v>73</v>
      </c>
      <c r="G99" s="258">
        <v>91</v>
      </c>
      <c r="H99" s="258">
        <v>90</v>
      </c>
      <c r="J99" s="260">
        <v>5060714</v>
      </c>
      <c r="K99" s="261">
        <v>4925368</v>
      </c>
      <c r="L99" s="261">
        <v>4891919</v>
      </c>
      <c r="M99" s="260">
        <v>4854497.5</v>
      </c>
      <c r="N99" s="260">
        <v>4833517</v>
      </c>
      <c r="O99" s="260">
        <v>4823672.5</v>
      </c>
      <c r="Q99" s="255" t="s">
        <v>114</v>
      </c>
      <c r="R99" s="256">
        <f t="shared" si="12"/>
        <v>18.969655269987594</v>
      </c>
      <c r="S99" s="256">
        <f t="shared" si="16"/>
        <v>15.037601729118204</v>
      </c>
      <c r="T99" s="256">
        <f t="shared" si="14"/>
        <v>18.82687078580669</v>
      </c>
      <c r="U99" s="256">
        <f t="shared" si="15"/>
        <v>18.657983103123193</v>
      </c>
      <c r="W99" s="255" t="s">
        <v>95</v>
      </c>
      <c r="X99" s="256">
        <v>10.607044469702469</v>
      </c>
    </row>
    <row r="100" spans="1:27" x14ac:dyDescent="0.2">
      <c r="A100" s="257" t="s">
        <v>90</v>
      </c>
      <c r="C100" s="262">
        <v>67</v>
      </c>
      <c r="D100" s="263">
        <v>80</v>
      </c>
      <c r="E100" s="263">
        <v>48</v>
      </c>
      <c r="F100" s="262">
        <v>69</v>
      </c>
      <c r="G100" s="262">
        <v>58</v>
      </c>
      <c r="H100" s="262">
        <v>69</v>
      </c>
      <c r="J100" s="260">
        <v>1655456</v>
      </c>
      <c r="K100" s="261">
        <v>1626648.5</v>
      </c>
      <c r="L100" s="261">
        <v>1616939</v>
      </c>
      <c r="M100" s="260">
        <v>1600832.5</v>
      </c>
      <c r="N100" s="260">
        <v>1588728.5</v>
      </c>
      <c r="O100" s="260">
        <v>1582779.5</v>
      </c>
      <c r="Q100" s="255" t="s">
        <v>115</v>
      </c>
      <c r="R100" s="256">
        <f t="shared" si="12"/>
        <v>40.472232424177989</v>
      </c>
      <c r="S100" s="256">
        <f t="shared" si="16"/>
        <v>43.10257319238584</v>
      </c>
      <c r="T100" s="256">
        <f t="shared" si="14"/>
        <v>36.507181686487023</v>
      </c>
      <c r="U100" s="256">
        <f t="shared" si="15"/>
        <v>43.59419615935132</v>
      </c>
      <c r="W100" s="265" t="s">
        <v>143</v>
      </c>
      <c r="X100" s="266">
        <v>6.3822216832790577</v>
      </c>
    </row>
    <row r="104" spans="1:27" ht="15" x14ac:dyDescent="0.25">
      <c r="A104" s="233" t="s">
        <v>170</v>
      </c>
      <c r="J104" s="234" t="s">
        <v>91</v>
      </c>
      <c r="Q104" s="296" t="s">
        <v>171</v>
      </c>
    </row>
    <row r="106" spans="1:27" x14ac:dyDescent="0.2">
      <c r="AA106" s="232" t="s">
        <v>172</v>
      </c>
    </row>
    <row r="107" spans="1:27" ht="13.5" thickBot="1" x14ac:dyDescent="0.25">
      <c r="C107" s="237" t="s">
        <v>28</v>
      </c>
      <c r="D107" s="238" t="s">
        <v>35</v>
      </c>
      <c r="E107" s="239" t="s">
        <v>36</v>
      </c>
      <c r="F107" s="237" t="s">
        <v>37</v>
      </c>
      <c r="G107" s="237">
        <v>2021</v>
      </c>
      <c r="H107" s="237">
        <v>2022</v>
      </c>
      <c r="J107" s="35" t="s">
        <v>28</v>
      </c>
      <c r="K107" s="240" t="s">
        <v>35</v>
      </c>
      <c r="L107" s="241" t="s">
        <v>36</v>
      </c>
      <c r="M107" s="124" t="s">
        <v>37</v>
      </c>
      <c r="N107" s="242">
        <v>2021</v>
      </c>
      <c r="O107" s="242">
        <v>2022</v>
      </c>
      <c r="Q107" s="243" t="s">
        <v>8</v>
      </c>
      <c r="R107" s="244">
        <v>2011</v>
      </c>
      <c r="S107" s="244">
        <v>2020</v>
      </c>
      <c r="T107" s="244">
        <v>2021</v>
      </c>
      <c r="U107" s="246">
        <v>2022</v>
      </c>
      <c r="W107" s="243" t="s">
        <v>8</v>
      </c>
      <c r="X107" s="244">
        <v>2011</v>
      </c>
      <c r="Y107" s="244">
        <v>2022</v>
      </c>
    </row>
    <row r="108" spans="1:27" x14ac:dyDescent="0.2">
      <c r="A108" s="248" t="s">
        <v>9</v>
      </c>
      <c r="C108" s="249">
        <v>3860</v>
      </c>
      <c r="D108" s="250">
        <v>3334</v>
      </c>
      <c r="E108" s="250">
        <v>3173</v>
      </c>
      <c r="F108" s="249">
        <v>2395</v>
      </c>
      <c r="G108" s="249">
        <v>2875</v>
      </c>
      <c r="H108" s="249">
        <v>3159</v>
      </c>
      <c r="J108" s="251">
        <v>60026841</v>
      </c>
      <c r="K108" s="252">
        <v>59877221</v>
      </c>
      <c r="L108" s="252">
        <v>59729080.5</v>
      </c>
      <c r="M108" s="251">
        <v>59438850.5</v>
      </c>
      <c r="N108" s="251">
        <v>59133173</v>
      </c>
      <c r="O108" s="251">
        <v>59013667</v>
      </c>
      <c r="Q108" s="297" t="s">
        <v>9</v>
      </c>
      <c r="R108" s="298">
        <f t="shared" ref="R108:R132" si="17">C108/J108*1000000</f>
        <v>64.304566685426607</v>
      </c>
      <c r="S108" s="298">
        <f t="shared" ref="S108:U109" si="18">F108/M108*1000000</f>
        <v>40.293511396220559</v>
      </c>
      <c r="T108" s="298">
        <f t="shared" si="18"/>
        <v>48.61907207313228</v>
      </c>
      <c r="U108" s="298">
        <f t="shared" si="18"/>
        <v>53.529972980665647</v>
      </c>
      <c r="W108" s="297" t="s">
        <v>9</v>
      </c>
      <c r="X108" s="298">
        <v>64.304566685426607</v>
      </c>
      <c r="Y108" s="298">
        <v>53.529972980665647</v>
      </c>
    </row>
    <row r="109" spans="1:27" x14ac:dyDescent="0.2">
      <c r="A109" s="257" t="s">
        <v>66</v>
      </c>
      <c r="C109" s="258">
        <v>320</v>
      </c>
      <c r="D109" s="259">
        <v>251</v>
      </c>
      <c r="E109" s="259">
        <v>232</v>
      </c>
      <c r="F109" s="258">
        <v>182</v>
      </c>
      <c r="G109" s="258">
        <v>192</v>
      </c>
      <c r="H109" s="258">
        <v>241</v>
      </c>
      <c r="J109" s="260">
        <v>4413816</v>
      </c>
      <c r="K109" s="261">
        <v>4339238</v>
      </c>
      <c r="L109" s="261">
        <v>4319891</v>
      </c>
      <c r="M109" s="260">
        <v>4293081</v>
      </c>
      <c r="N109" s="260">
        <v>4265647.5</v>
      </c>
      <c r="O109" s="260">
        <v>4253850.5</v>
      </c>
      <c r="Q109" s="255" t="s">
        <v>93</v>
      </c>
      <c r="R109" s="299">
        <f t="shared" si="17"/>
        <v>72.499623908200974</v>
      </c>
      <c r="S109" s="299">
        <f t="shared" si="18"/>
        <v>42.393795970772508</v>
      </c>
      <c r="T109" s="300">
        <f t="shared" si="18"/>
        <v>45.010751591639959</v>
      </c>
      <c r="U109" s="300">
        <f t="shared" si="18"/>
        <v>56.654553327626353</v>
      </c>
      <c r="W109" s="297" t="s">
        <v>10</v>
      </c>
      <c r="X109" s="298">
        <v>62.386220312051364</v>
      </c>
      <c r="Y109" s="298">
        <v>46.300347213366521</v>
      </c>
    </row>
    <row r="110" spans="1:27" x14ac:dyDescent="0.2">
      <c r="A110" s="257" t="s">
        <v>67</v>
      </c>
      <c r="C110" s="262">
        <v>9</v>
      </c>
      <c r="D110" s="263">
        <v>12</v>
      </c>
      <c r="E110" s="263">
        <v>4</v>
      </c>
      <c r="F110" s="262" t="s">
        <v>68</v>
      </c>
      <c r="G110" s="262">
        <v>1</v>
      </c>
      <c r="H110" s="262">
        <v>10</v>
      </c>
      <c r="J110" s="260">
        <v>127229</v>
      </c>
      <c r="K110" s="261">
        <v>125933</v>
      </c>
      <c r="L110" s="261">
        <v>125343.5</v>
      </c>
      <c r="M110" s="260">
        <v>124561.5</v>
      </c>
      <c r="N110" s="260">
        <v>123724.5</v>
      </c>
      <c r="O110" s="260">
        <v>123245</v>
      </c>
      <c r="Q110" s="255" t="s">
        <v>162</v>
      </c>
      <c r="R110" s="299">
        <f t="shared" si="17"/>
        <v>70.738589472525916</v>
      </c>
      <c r="S110" s="299"/>
      <c r="T110" s="300">
        <f t="shared" ref="T110:T132" si="19">G110/N110*1000000</f>
        <v>8.0824735602083653</v>
      </c>
      <c r="U110" s="300">
        <f t="shared" ref="U110:U132" si="20">H110/O110*1000000</f>
        <v>81.13919428780072</v>
      </c>
      <c r="W110" s="301" t="s">
        <v>141</v>
      </c>
      <c r="X110" s="298">
        <v>58.792404021400436</v>
      </c>
      <c r="Y110" s="298">
        <v>45.079252794046766</v>
      </c>
    </row>
    <row r="111" spans="1:27" x14ac:dyDescent="0.2">
      <c r="A111" s="257" t="s">
        <v>69</v>
      </c>
      <c r="C111" s="258">
        <v>80</v>
      </c>
      <c r="D111" s="259">
        <v>124</v>
      </c>
      <c r="E111" s="259">
        <v>64</v>
      </c>
      <c r="F111" s="258">
        <v>59</v>
      </c>
      <c r="G111" s="258">
        <v>64</v>
      </c>
      <c r="H111" s="258">
        <v>57</v>
      </c>
      <c r="J111" s="260">
        <v>1591344.5</v>
      </c>
      <c r="K111" s="261">
        <v>1537260.5</v>
      </c>
      <c r="L111" s="261">
        <v>1528903</v>
      </c>
      <c r="M111" s="260">
        <v>1521660.5</v>
      </c>
      <c r="N111" s="260">
        <v>1513861</v>
      </c>
      <c r="O111" s="260">
        <v>1508431.5</v>
      </c>
      <c r="Q111" s="255" t="s">
        <v>95</v>
      </c>
      <c r="R111" s="299">
        <f t="shared" si="17"/>
        <v>50.271955569645669</v>
      </c>
      <c r="S111" s="299">
        <f t="shared" ref="S111:S132" si="21">F111/M111*1000000</f>
        <v>38.773432050053216</v>
      </c>
      <c r="T111" s="300">
        <f t="shared" si="19"/>
        <v>42.276008167196331</v>
      </c>
      <c r="U111" s="300">
        <f t="shared" si="20"/>
        <v>37.787595923315045</v>
      </c>
      <c r="W111" s="301" t="s">
        <v>142</v>
      </c>
      <c r="X111" s="298">
        <v>64.547049150964256</v>
      </c>
      <c r="Y111" s="298">
        <v>76.8309568627582</v>
      </c>
    </row>
    <row r="112" spans="1:27" x14ac:dyDescent="0.2">
      <c r="A112" s="257" t="s">
        <v>70</v>
      </c>
      <c r="C112" s="262">
        <v>532</v>
      </c>
      <c r="D112" s="263">
        <v>483</v>
      </c>
      <c r="E112" s="263">
        <v>438</v>
      </c>
      <c r="F112" s="262">
        <v>317</v>
      </c>
      <c r="G112" s="262">
        <v>357</v>
      </c>
      <c r="H112" s="262">
        <v>402</v>
      </c>
      <c r="J112" s="260">
        <v>9778562</v>
      </c>
      <c r="K112" s="261">
        <v>9998897.5</v>
      </c>
      <c r="L112" s="261">
        <v>10019217.5</v>
      </c>
      <c r="M112" s="260">
        <v>10004578</v>
      </c>
      <c r="N112" s="260">
        <v>9962279</v>
      </c>
      <c r="O112" s="260">
        <v>9959756.5</v>
      </c>
      <c r="Q112" s="255" t="s">
        <v>96</v>
      </c>
      <c r="R112" s="299">
        <f t="shared" si="17"/>
        <v>54.404727402658999</v>
      </c>
      <c r="S112" s="299">
        <f t="shared" si="21"/>
        <v>31.685494380672527</v>
      </c>
      <c r="T112" s="300">
        <f t="shared" si="19"/>
        <v>35.835173859314722</v>
      </c>
      <c r="U112" s="300">
        <f t="shared" si="20"/>
        <v>40.362432555454546</v>
      </c>
      <c r="W112" s="301" t="s">
        <v>143</v>
      </c>
      <c r="X112" s="298">
        <v>59.226378805684483</v>
      </c>
      <c r="Y112" s="298">
        <v>28.719997574755759</v>
      </c>
    </row>
    <row r="113" spans="1:27" ht="22.5" x14ac:dyDescent="0.2">
      <c r="A113" s="257" t="s">
        <v>71</v>
      </c>
      <c r="C113" s="258">
        <v>58</v>
      </c>
      <c r="D113" s="259">
        <v>63</v>
      </c>
      <c r="E113" s="259">
        <v>71</v>
      </c>
      <c r="F113" s="258">
        <v>56</v>
      </c>
      <c r="G113" s="258">
        <v>49</v>
      </c>
      <c r="H113" s="258">
        <v>66</v>
      </c>
      <c r="J113" s="260">
        <v>1033737</v>
      </c>
      <c r="K113" s="261">
        <v>1071386</v>
      </c>
      <c r="L113" s="261">
        <v>1076051.5</v>
      </c>
      <c r="M113" s="260">
        <v>1077573.5</v>
      </c>
      <c r="N113" s="260">
        <v>1075326</v>
      </c>
      <c r="O113" s="260">
        <v>1075358.5</v>
      </c>
      <c r="Q113" s="255" t="s">
        <v>138</v>
      </c>
      <c r="R113" s="299">
        <f t="shared" si="17"/>
        <v>56.107114285354982</v>
      </c>
      <c r="S113" s="299">
        <f t="shared" si="21"/>
        <v>51.968612813882302</v>
      </c>
      <c r="T113" s="300">
        <f t="shared" si="19"/>
        <v>45.567576716270231</v>
      </c>
      <c r="U113" s="300">
        <f t="shared" si="20"/>
        <v>61.374881028047852</v>
      </c>
      <c r="W113" s="301" t="s">
        <v>144</v>
      </c>
      <c r="X113" s="298">
        <v>66.055987530662051</v>
      </c>
      <c r="Y113" s="298">
        <v>37.515558908136455</v>
      </c>
    </row>
    <row r="114" spans="1:27" x14ac:dyDescent="0.2">
      <c r="A114" s="257" t="s">
        <v>72</v>
      </c>
      <c r="C114" s="262">
        <v>369</v>
      </c>
      <c r="D114" s="263">
        <v>311</v>
      </c>
      <c r="E114" s="263">
        <v>336</v>
      </c>
      <c r="F114" s="262">
        <v>229</v>
      </c>
      <c r="G114" s="262">
        <v>285</v>
      </c>
      <c r="H114" s="262">
        <v>321</v>
      </c>
      <c r="J114" s="260">
        <v>4883467</v>
      </c>
      <c r="K114" s="261">
        <v>4882763</v>
      </c>
      <c r="L114" s="261">
        <v>4881861.5</v>
      </c>
      <c r="M114" s="260">
        <v>4874481.5</v>
      </c>
      <c r="N114" s="260">
        <v>4858787.5</v>
      </c>
      <c r="O114" s="260">
        <v>4848649</v>
      </c>
      <c r="Q114" s="255" t="s">
        <v>98</v>
      </c>
      <c r="R114" s="299">
        <f t="shared" si="17"/>
        <v>75.561071673055224</v>
      </c>
      <c r="S114" s="299">
        <f t="shared" si="21"/>
        <v>46.979355650442002</v>
      </c>
      <c r="T114" s="300">
        <f t="shared" si="19"/>
        <v>58.656609287811001</v>
      </c>
      <c r="U114" s="300">
        <f t="shared" si="20"/>
        <v>66.204008580534492</v>
      </c>
      <c r="W114" s="255"/>
      <c r="X114" s="299"/>
      <c r="Y114" s="299"/>
    </row>
    <row r="115" spans="1:27" ht="22.5" x14ac:dyDescent="0.2">
      <c r="A115" s="257" t="s">
        <v>73</v>
      </c>
      <c r="C115" s="258">
        <v>84</v>
      </c>
      <c r="D115" s="259">
        <v>77</v>
      </c>
      <c r="E115" s="259">
        <v>72</v>
      </c>
      <c r="F115" s="258">
        <v>47</v>
      </c>
      <c r="G115" s="258">
        <v>82</v>
      </c>
      <c r="H115" s="258">
        <v>74</v>
      </c>
      <c r="J115" s="260">
        <v>1224501.5</v>
      </c>
      <c r="K115" s="261">
        <v>1210784.5</v>
      </c>
      <c r="L115" s="261">
        <v>1208315</v>
      </c>
      <c r="M115" s="260">
        <v>1203863</v>
      </c>
      <c r="N115" s="260">
        <v>1198078.5</v>
      </c>
      <c r="O115" s="260">
        <v>1194447.5</v>
      </c>
      <c r="Q115" s="255" t="s">
        <v>139</v>
      </c>
      <c r="R115" s="299">
        <f t="shared" si="17"/>
        <v>68.599344304600677</v>
      </c>
      <c r="S115" s="299">
        <f t="shared" si="21"/>
        <v>39.040987221967953</v>
      </c>
      <c r="T115" s="300">
        <f t="shared" si="19"/>
        <v>68.44292757110658</v>
      </c>
      <c r="U115" s="300">
        <f t="shared" si="20"/>
        <v>61.953329886830524</v>
      </c>
      <c r="W115" s="265"/>
      <c r="X115" s="299"/>
      <c r="Y115" s="299"/>
    </row>
    <row r="116" spans="1:27" ht="22.5" x14ac:dyDescent="0.2">
      <c r="A116" s="257" t="s">
        <v>74</v>
      </c>
      <c r="C116" s="262">
        <v>400</v>
      </c>
      <c r="D116" s="263">
        <v>316</v>
      </c>
      <c r="E116" s="263">
        <v>352</v>
      </c>
      <c r="F116" s="262">
        <v>223</v>
      </c>
      <c r="G116" s="262">
        <v>281</v>
      </c>
      <c r="H116" s="262">
        <v>311</v>
      </c>
      <c r="J116" s="260">
        <v>4381454.5</v>
      </c>
      <c r="K116" s="261">
        <v>4452686.5</v>
      </c>
      <c r="L116" s="261">
        <v>4461786</v>
      </c>
      <c r="M116" s="260">
        <v>4451528</v>
      </c>
      <c r="N116" s="260">
        <v>4432151.5</v>
      </c>
      <c r="O116" s="260">
        <v>4431472</v>
      </c>
      <c r="Q116" s="255" t="s">
        <v>100</v>
      </c>
      <c r="R116" s="299">
        <f t="shared" si="17"/>
        <v>91.293884256928834</v>
      </c>
      <c r="S116" s="299">
        <f t="shared" si="21"/>
        <v>50.09515833664306</v>
      </c>
      <c r="T116" s="300">
        <f t="shared" si="19"/>
        <v>63.40035984780755</v>
      </c>
      <c r="U116" s="300">
        <f t="shared" si="20"/>
        <v>70.179840919676352</v>
      </c>
      <c r="W116" s="255"/>
      <c r="X116" s="299"/>
      <c r="Y116" s="299"/>
    </row>
    <row r="117" spans="1:27" x14ac:dyDescent="0.2">
      <c r="A117" s="257" t="s">
        <v>75</v>
      </c>
      <c r="C117" s="258">
        <v>265</v>
      </c>
      <c r="D117" s="259">
        <v>239</v>
      </c>
      <c r="E117" s="259">
        <v>209</v>
      </c>
      <c r="F117" s="258">
        <v>152</v>
      </c>
      <c r="G117" s="258">
        <v>190</v>
      </c>
      <c r="H117" s="258">
        <v>225</v>
      </c>
      <c r="J117" s="260">
        <v>3729899</v>
      </c>
      <c r="K117" s="261">
        <v>3706695.5</v>
      </c>
      <c r="L117" s="261">
        <v>3696949</v>
      </c>
      <c r="M117" s="260">
        <v>3692710</v>
      </c>
      <c r="N117" s="260">
        <v>3678028</v>
      </c>
      <c r="O117" s="260">
        <v>3662586</v>
      </c>
      <c r="Q117" s="255" t="s">
        <v>101</v>
      </c>
      <c r="R117" s="299">
        <f t="shared" si="17"/>
        <v>71.047500213812768</v>
      </c>
      <c r="S117" s="299">
        <f t="shared" si="21"/>
        <v>41.162181703951845</v>
      </c>
      <c r="T117" s="300">
        <f t="shared" si="19"/>
        <v>51.658116795195689</v>
      </c>
      <c r="U117" s="300">
        <f t="shared" si="20"/>
        <v>61.432004600028506</v>
      </c>
      <c r="W117" s="253"/>
      <c r="X117" s="299"/>
      <c r="Y117" s="299"/>
    </row>
    <row r="118" spans="1:27" x14ac:dyDescent="0.2">
      <c r="A118" s="257" t="s">
        <v>76</v>
      </c>
      <c r="C118" s="262">
        <v>61</v>
      </c>
      <c r="D118" s="263">
        <v>48</v>
      </c>
      <c r="E118" s="263">
        <v>51</v>
      </c>
      <c r="F118" s="262">
        <v>45</v>
      </c>
      <c r="G118" s="262">
        <v>53</v>
      </c>
      <c r="H118" s="262">
        <v>49</v>
      </c>
      <c r="J118" s="260">
        <v>889928.5</v>
      </c>
      <c r="K118" s="261">
        <v>875110.5</v>
      </c>
      <c r="L118" s="261">
        <v>871954.5</v>
      </c>
      <c r="M118" s="260">
        <v>867808.5</v>
      </c>
      <c r="N118" s="260">
        <v>862132</v>
      </c>
      <c r="O118" s="260">
        <v>857609.5</v>
      </c>
      <c r="Q118" s="255" t="s">
        <v>102</v>
      </c>
      <c r="R118" s="299">
        <f t="shared" si="17"/>
        <v>68.544832534299104</v>
      </c>
      <c r="S118" s="299">
        <f t="shared" si="21"/>
        <v>51.854758279044283</v>
      </c>
      <c r="T118" s="300">
        <f t="shared" si="19"/>
        <v>61.475504911080897</v>
      </c>
      <c r="U118" s="300">
        <f t="shared" si="20"/>
        <v>57.135561114936344</v>
      </c>
      <c r="W118" s="255"/>
      <c r="X118" s="299"/>
      <c r="Y118" s="299"/>
    </row>
    <row r="119" spans="1:27" x14ac:dyDescent="0.2">
      <c r="A119" s="257" t="s">
        <v>77</v>
      </c>
      <c r="C119" s="258">
        <v>129</v>
      </c>
      <c r="D119" s="259">
        <v>87</v>
      </c>
      <c r="E119" s="259">
        <v>99</v>
      </c>
      <c r="F119" s="258">
        <v>69</v>
      </c>
      <c r="G119" s="258">
        <v>84</v>
      </c>
      <c r="H119" s="258">
        <v>91</v>
      </c>
      <c r="J119" s="260">
        <v>1549813</v>
      </c>
      <c r="K119" s="261">
        <v>1523326</v>
      </c>
      <c r="L119" s="261">
        <v>1516496.5</v>
      </c>
      <c r="M119" s="260">
        <v>1505454</v>
      </c>
      <c r="N119" s="260">
        <v>1492693</v>
      </c>
      <c r="O119" s="260">
        <v>1485724</v>
      </c>
      <c r="Q119" s="255" t="s">
        <v>103</v>
      </c>
      <c r="R119" s="299">
        <f t="shared" si="17"/>
        <v>83.235848453974768</v>
      </c>
      <c r="S119" s="299">
        <f t="shared" si="21"/>
        <v>45.833349939619545</v>
      </c>
      <c r="T119" s="300">
        <f t="shared" si="19"/>
        <v>56.27413004549495</v>
      </c>
      <c r="U119" s="300">
        <f t="shared" si="20"/>
        <v>61.249599521849277</v>
      </c>
      <c r="W119" s="265"/>
      <c r="X119" s="299"/>
      <c r="Y119" s="299"/>
    </row>
    <row r="120" spans="1:27" x14ac:dyDescent="0.2">
      <c r="A120" s="257" t="s">
        <v>78</v>
      </c>
      <c r="C120" s="262">
        <v>425</v>
      </c>
      <c r="D120" s="263">
        <v>338</v>
      </c>
      <c r="E120" s="263">
        <v>295</v>
      </c>
      <c r="F120" s="262">
        <v>261</v>
      </c>
      <c r="G120" s="262">
        <v>288</v>
      </c>
      <c r="H120" s="262">
        <v>339</v>
      </c>
      <c r="J120" s="260">
        <v>5584376</v>
      </c>
      <c r="K120" s="261">
        <v>5773841</v>
      </c>
      <c r="L120" s="261">
        <v>5764388</v>
      </c>
      <c r="M120" s="260">
        <v>5743049.5</v>
      </c>
      <c r="N120" s="260">
        <v>5722640.5</v>
      </c>
      <c r="O120" s="260">
        <v>5717709</v>
      </c>
      <c r="Q120" s="255" t="s">
        <v>104</v>
      </c>
      <c r="R120" s="299">
        <f t="shared" si="17"/>
        <v>76.105190624700057</v>
      </c>
      <c r="S120" s="299">
        <f t="shared" si="21"/>
        <v>45.446238971125013</v>
      </c>
      <c r="T120" s="300">
        <f t="shared" si="19"/>
        <v>50.32641837277739</v>
      </c>
      <c r="U120" s="300">
        <f t="shared" si="20"/>
        <v>59.28948115407762</v>
      </c>
      <c r="W120" s="255"/>
      <c r="X120" s="299"/>
      <c r="Y120" s="299"/>
    </row>
    <row r="121" spans="1:27" x14ac:dyDescent="0.2">
      <c r="A121" s="267" t="s">
        <v>79</v>
      </c>
      <c r="C121" s="268">
        <v>83</v>
      </c>
      <c r="D121" s="269">
        <v>76</v>
      </c>
      <c r="E121" s="269">
        <v>78</v>
      </c>
      <c r="F121" s="268">
        <v>59</v>
      </c>
      <c r="G121" s="268">
        <v>80</v>
      </c>
      <c r="H121" s="268">
        <v>59</v>
      </c>
      <c r="J121" s="270">
        <v>1330422</v>
      </c>
      <c r="K121" s="252">
        <v>1303352</v>
      </c>
      <c r="L121" s="252">
        <v>1297293</v>
      </c>
      <c r="M121" s="270">
        <v>1287476.5</v>
      </c>
      <c r="N121" s="270">
        <v>1278481</v>
      </c>
      <c r="O121" s="270">
        <v>1274288.5</v>
      </c>
      <c r="Q121" s="297" t="s">
        <v>10</v>
      </c>
      <c r="R121" s="298">
        <f t="shared" si="17"/>
        <v>62.386220312051364</v>
      </c>
      <c r="S121" s="298">
        <f t="shared" si="21"/>
        <v>45.826079155619539</v>
      </c>
      <c r="T121" s="298">
        <f t="shared" si="19"/>
        <v>62.574258045289689</v>
      </c>
      <c r="U121" s="298">
        <f t="shared" si="20"/>
        <v>46.300347213366521</v>
      </c>
      <c r="W121" s="255"/>
      <c r="X121" s="299"/>
      <c r="Y121" s="299"/>
    </row>
    <row r="122" spans="1:27" x14ac:dyDescent="0.2">
      <c r="A122" s="273" t="s">
        <v>80</v>
      </c>
      <c r="C122" s="274">
        <v>18</v>
      </c>
      <c r="D122" s="263">
        <v>11</v>
      </c>
      <c r="E122" s="263">
        <v>23</v>
      </c>
      <c r="F122" s="274">
        <v>17</v>
      </c>
      <c r="G122" s="274">
        <v>26</v>
      </c>
      <c r="H122" s="274">
        <v>13</v>
      </c>
      <c r="J122" s="275">
        <v>306162</v>
      </c>
      <c r="K122" s="261">
        <v>298198.5</v>
      </c>
      <c r="L122" s="261">
        <v>296075.5</v>
      </c>
      <c r="M122" s="275">
        <v>292824.5</v>
      </c>
      <c r="N122" s="275">
        <v>289883.5</v>
      </c>
      <c r="O122" s="275">
        <v>288381</v>
      </c>
      <c r="Q122" s="301" t="s">
        <v>141</v>
      </c>
      <c r="R122" s="298">
        <f t="shared" si="17"/>
        <v>58.792404021400436</v>
      </c>
      <c r="S122" s="298">
        <f t="shared" si="21"/>
        <v>58.055251524377233</v>
      </c>
      <c r="T122" s="298">
        <f t="shared" si="19"/>
        <v>89.691203535213276</v>
      </c>
      <c r="U122" s="298">
        <f t="shared" si="20"/>
        <v>45.079252794046766</v>
      </c>
      <c r="W122" s="253"/>
      <c r="X122" s="299"/>
      <c r="Y122" s="299"/>
    </row>
    <row r="123" spans="1:27" x14ac:dyDescent="0.2">
      <c r="A123" s="273" t="s">
        <v>81</v>
      </c>
      <c r="C123" s="276">
        <v>20</v>
      </c>
      <c r="D123" s="259">
        <v>19</v>
      </c>
      <c r="E123" s="259">
        <v>17</v>
      </c>
      <c r="F123" s="276">
        <v>14</v>
      </c>
      <c r="G123" s="276">
        <v>15</v>
      </c>
      <c r="H123" s="276">
        <v>23</v>
      </c>
      <c r="J123" s="275">
        <v>309851.5</v>
      </c>
      <c r="K123" s="261">
        <v>305592.5</v>
      </c>
      <c r="L123" s="261">
        <v>304595.5</v>
      </c>
      <c r="M123" s="275">
        <v>302502</v>
      </c>
      <c r="N123" s="275">
        <v>300375</v>
      </c>
      <c r="O123" s="275">
        <v>299358.5</v>
      </c>
      <c r="Q123" s="301" t="s">
        <v>142</v>
      </c>
      <c r="R123" s="298">
        <f t="shared" si="17"/>
        <v>64.547049150964256</v>
      </c>
      <c r="S123" s="298">
        <f t="shared" si="21"/>
        <v>46.280685747532246</v>
      </c>
      <c r="T123" s="298">
        <f t="shared" si="19"/>
        <v>49.937578027465669</v>
      </c>
      <c r="U123" s="298">
        <f t="shared" si="20"/>
        <v>76.8309568627582</v>
      </c>
      <c r="W123" s="255"/>
      <c r="X123" s="299"/>
      <c r="Y123" s="299"/>
    </row>
    <row r="124" spans="1:27" x14ac:dyDescent="0.2">
      <c r="A124" s="273" t="s">
        <v>82</v>
      </c>
      <c r="C124" s="274">
        <v>19</v>
      </c>
      <c r="D124" s="263">
        <v>13</v>
      </c>
      <c r="E124" s="263">
        <v>13</v>
      </c>
      <c r="F124" s="274">
        <v>14</v>
      </c>
      <c r="G124" s="274">
        <v>9</v>
      </c>
      <c r="H124" s="274">
        <v>9</v>
      </c>
      <c r="J124" s="275">
        <v>320803</v>
      </c>
      <c r="K124" s="261">
        <v>317700</v>
      </c>
      <c r="L124" s="261">
        <v>316864.5</v>
      </c>
      <c r="M124" s="275">
        <v>315122.5</v>
      </c>
      <c r="N124" s="275">
        <v>313756.5</v>
      </c>
      <c r="O124" s="275">
        <v>313370.5</v>
      </c>
      <c r="Q124" s="301" t="s">
        <v>143</v>
      </c>
      <c r="R124" s="298">
        <f t="shared" si="17"/>
        <v>59.226378805684483</v>
      </c>
      <c r="S124" s="298">
        <f t="shared" si="21"/>
        <v>44.427167212750597</v>
      </c>
      <c r="T124" s="298">
        <f t="shared" si="19"/>
        <v>28.684664700173542</v>
      </c>
      <c r="U124" s="298">
        <f t="shared" si="20"/>
        <v>28.719997574755759</v>
      </c>
      <c r="W124" s="255"/>
      <c r="X124" s="299"/>
      <c r="Y124" s="299"/>
    </row>
    <row r="125" spans="1:27" x14ac:dyDescent="0.2">
      <c r="A125" s="273" t="s">
        <v>83</v>
      </c>
      <c r="C125" s="276">
        <v>26</v>
      </c>
      <c r="D125" s="259">
        <v>33</v>
      </c>
      <c r="E125" s="259">
        <v>25</v>
      </c>
      <c r="F125" s="276">
        <v>14</v>
      </c>
      <c r="G125" s="276">
        <v>30</v>
      </c>
      <c r="H125" s="276">
        <v>14</v>
      </c>
      <c r="J125" s="275">
        <v>393605.5</v>
      </c>
      <c r="K125" s="261">
        <v>381861</v>
      </c>
      <c r="L125" s="261">
        <v>379757.5</v>
      </c>
      <c r="M125" s="275">
        <v>377027.5</v>
      </c>
      <c r="N125" s="275">
        <v>374466</v>
      </c>
      <c r="O125" s="275">
        <v>373178.5</v>
      </c>
      <c r="Q125" s="301" t="s">
        <v>144</v>
      </c>
      <c r="R125" s="298">
        <f t="shared" si="17"/>
        <v>66.055987530662051</v>
      </c>
      <c r="S125" s="298">
        <f t="shared" si="21"/>
        <v>37.132569905378254</v>
      </c>
      <c r="T125" s="298">
        <f t="shared" si="19"/>
        <v>80.114082453413658</v>
      </c>
      <c r="U125" s="298">
        <f t="shared" si="20"/>
        <v>37.515558908136455</v>
      </c>
      <c r="W125" s="255"/>
      <c r="X125" s="299"/>
      <c r="Y125" s="299"/>
      <c r="AA125" s="277" t="s">
        <v>118</v>
      </c>
    </row>
    <row r="126" spans="1:27" x14ac:dyDescent="0.2">
      <c r="A126" s="257" t="s">
        <v>84</v>
      </c>
      <c r="C126" s="262">
        <v>19</v>
      </c>
      <c r="D126" s="263">
        <v>15</v>
      </c>
      <c r="E126" s="263">
        <v>28</v>
      </c>
      <c r="F126" s="262">
        <v>25</v>
      </c>
      <c r="G126" s="262">
        <v>15</v>
      </c>
      <c r="H126" s="262">
        <v>14</v>
      </c>
      <c r="J126" s="279">
        <v>314366</v>
      </c>
      <c r="K126" s="261">
        <v>305177</v>
      </c>
      <c r="L126" s="261">
        <v>302153</v>
      </c>
      <c r="M126" s="279">
        <v>297405</v>
      </c>
      <c r="N126" s="279">
        <v>293222</v>
      </c>
      <c r="O126" s="279">
        <v>291393</v>
      </c>
      <c r="Q126" s="255" t="s">
        <v>109</v>
      </c>
      <c r="R126" s="299">
        <f t="shared" si="17"/>
        <v>60.439106010191942</v>
      </c>
      <c r="S126" s="299">
        <f t="shared" si="21"/>
        <v>84.060456280156686</v>
      </c>
      <c r="T126" s="300">
        <f t="shared" si="19"/>
        <v>51.155779579976951</v>
      </c>
      <c r="U126" s="300">
        <f t="shared" si="20"/>
        <v>48.045080012217177</v>
      </c>
      <c r="W126" s="265"/>
      <c r="X126" s="299"/>
      <c r="Y126" s="299"/>
    </row>
    <row r="127" spans="1:27" x14ac:dyDescent="0.2">
      <c r="A127" s="257" t="s">
        <v>85</v>
      </c>
      <c r="C127" s="258">
        <v>243</v>
      </c>
      <c r="D127" s="259">
        <v>206</v>
      </c>
      <c r="E127" s="259">
        <v>223</v>
      </c>
      <c r="F127" s="258">
        <v>176</v>
      </c>
      <c r="G127" s="258">
        <v>214</v>
      </c>
      <c r="H127" s="258">
        <v>228</v>
      </c>
      <c r="J127" s="260">
        <v>5825210</v>
      </c>
      <c r="K127" s="261">
        <v>5751590</v>
      </c>
      <c r="L127" s="261">
        <v>5726217</v>
      </c>
      <c r="M127" s="260">
        <v>5668201.5</v>
      </c>
      <c r="N127" s="260">
        <v>5624340</v>
      </c>
      <c r="O127" s="260">
        <v>5616978</v>
      </c>
      <c r="Q127" s="255" t="s">
        <v>110</v>
      </c>
      <c r="R127" s="299">
        <f t="shared" si="17"/>
        <v>41.715234300565989</v>
      </c>
      <c r="S127" s="299">
        <f t="shared" si="21"/>
        <v>31.050413433608526</v>
      </c>
      <c r="T127" s="300">
        <f t="shared" si="19"/>
        <v>38.048908849749481</v>
      </c>
      <c r="U127" s="300">
        <f t="shared" si="20"/>
        <v>40.591221827822714</v>
      </c>
      <c r="W127" s="255"/>
      <c r="X127" s="299"/>
      <c r="Y127" s="299"/>
    </row>
    <row r="128" spans="1:27" x14ac:dyDescent="0.2">
      <c r="A128" s="257" t="s">
        <v>86</v>
      </c>
      <c r="C128" s="262">
        <v>271</v>
      </c>
      <c r="D128" s="263">
        <v>201</v>
      </c>
      <c r="E128" s="263">
        <v>207</v>
      </c>
      <c r="F128" s="262">
        <v>160</v>
      </c>
      <c r="G128" s="262">
        <v>203</v>
      </c>
      <c r="H128" s="262">
        <v>226</v>
      </c>
      <c r="J128" s="260">
        <v>4102177.5</v>
      </c>
      <c r="K128" s="261">
        <v>3988247</v>
      </c>
      <c r="L128" s="261">
        <v>3964416.5</v>
      </c>
      <c r="M128" s="260">
        <v>3943541</v>
      </c>
      <c r="N128" s="260">
        <v>3928359</v>
      </c>
      <c r="O128" s="260">
        <v>3915312</v>
      </c>
      <c r="Q128" s="255" t="s">
        <v>111</v>
      </c>
      <c r="R128" s="299">
        <f t="shared" si="17"/>
        <v>66.062475356076135</v>
      </c>
      <c r="S128" s="299">
        <f t="shared" si="21"/>
        <v>40.572673138177088</v>
      </c>
      <c r="T128" s="300">
        <f t="shared" si="19"/>
        <v>51.675521509108513</v>
      </c>
      <c r="U128" s="300">
        <f t="shared" si="20"/>
        <v>57.722092134675343</v>
      </c>
      <c r="W128" s="255"/>
      <c r="X128" s="299"/>
      <c r="Y128" s="299"/>
    </row>
    <row r="129" spans="1:27" x14ac:dyDescent="0.2">
      <c r="A129" s="257" t="s">
        <v>87</v>
      </c>
      <c r="C129" s="258">
        <v>37</v>
      </c>
      <c r="D129" s="259">
        <v>45</v>
      </c>
      <c r="E129" s="259">
        <v>29</v>
      </c>
      <c r="F129" s="258">
        <v>18</v>
      </c>
      <c r="G129" s="258">
        <v>36</v>
      </c>
      <c r="H129" s="258">
        <v>46</v>
      </c>
      <c r="J129" s="260">
        <v>580075</v>
      </c>
      <c r="K129" s="261">
        <v>560777.5</v>
      </c>
      <c r="L129" s="261">
        <v>555920.5</v>
      </c>
      <c r="M129" s="260">
        <v>549192</v>
      </c>
      <c r="N129" s="260">
        <v>543149</v>
      </c>
      <c r="O129" s="260">
        <v>539372.5</v>
      </c>
      <c r="Q129" s="255" t="s">
        <v>112</v>
      </c>
      <c r="R129" s="299">
        <f t="shared" si="17"/>
        <v>63.784855406628452</v>
      </c>
      <c r="S129" s="299">
        <f t="shared" si="21"/>
        <v>32.775422802954154</v>
      </c>
      <c r="T129" s="300">
        <f t="shared" si="19"/>
        <v>66.280155169207717</v>
      </c>
      <c r="U129" s="300">
        <f t="shared" si="20"/>
        <v>85.284288687317201</v>
      </c>
      <c r="W129" s="255"/>
      <c r="X129" s="299"/>
      <c r="Y129" s="299"/>
      <c r="AA129" s="278"/>
    </row>
    <row r="130" spans="1:27" x14ac:dyDescent="0.2">
      <c r="A130" s="257" t="s">
        <v>88</v>
      </c>
      <c r="C130" s="262">
        <v>104</v>
      </c>
      <c r="D130" s="263">
        <v>127</v>
      </c>
      <c r="E130" s="263">
        <v>104</v>
      </c>
      <c r="F130" s="262">
        <v>61</v>
      </c>
      <c r="G130" s="262">
        <v>85</v>
      </c>
      <c r="H130" s="262">
        <v>74</v>
      </c>
      <c r="J130" s="260">
        <v>1970292.5</v>
      </c>
      <c r="K130" s="261">
        <v>1918139</v>
      </c>
      <c r="L130" s="261">
        <v>1903065.5</v>
      </c>
      <c r="M130" s="260">
        <v>1877355.5</v>
      </c>
      <c r="N130" s="260">
        <v>1858027.5</v>
      </c>
      <c r="O130" s="260">
        <v>1851032</v>
      </c>
      <c r="Q130" s="255" t="s">
        <v>113</v>
      </c>
      <c r="R130" s="299">
        <f t="shared" si="17"/>
        <v>52.784040948234839</v>
      </c>
      <c r="S130" s="299">
        <f t="shared" si="21"/>
        <v>32.492514070989749</v>
      </c>
      <c r="T130" s="300">
        <f t="shared" si="19"/>
        <v>45.747439152542142</v>
      </c>
      <c r="U130" s="300">
        <f t="shared" si="20"/>
        <v>39.977698926868904</v>
      </c>
      <c r="W130" s="255"/>
      <c r="X130" s="299"/>
      <c r="Y130" s="299"/>
    </row>
    <row r="131" spans="1:27" x14ac:dyDescent="0.2">
      <c r="A131" s="257" t="s">
        <v>89</v>
      </c>
      <c r="C131" s="258">
        <v>271</v>
      </c>
      <c r="D131" s="259">
        <v>210</v>
      </c>
      <c r="E131" s="259">
        <v>210</v>
      </c>
      <c r="F131" s="258">
        <v>161</v>
      </c>
      <c r="G131" s="258">
        <v>225</v>
      </c>
      <c r="H131" s="258">
        <v>226</v>
      </c>
      <c r="J131" s="260">
        <v>5060714</v>
      </c>
      <c r="K131" s="261">
        <v>4925368</v>
      </c>
      <c r="L131" s="261">
        <v>4891919</v>
      </c>
      <c r="M131" s="260">
        <v>4854497.5</v>
      </c>
      <c r="N131" s="260">
        <v>4833517</v>
      </c>
      <c r="O131" s="260">
        <v>4823672.5</v>
      </c>
      <c r="Q131" s="255" t="s">
        <v>114</v>
      </c>
      <c r="R131" s="299">
        <f t="shared" si="17"/>
        <v>53.549756022569149</v>
      </c>
      <c r="S131" s="299">
        <f t="shared" si="21"/>
        <v>33.165121621753848</v>
      </c>
      <c r="T131" s="300">
        <f t="shared" si="19"/>
        <v>46.549955239631927</v>
      </c>
      <c r="U131" s="300">
        <f t="shared" si="20"/>
        <v>46.852268681176014</v>
      </c>
      <c r="W131" s="255"/>
      <c r="X131" s="299"/>
      <c r="Y131" s="299"/>
    </row>
    <row r="132" spans="1:27" x14ac:dyDescent="0.2">
      <c r="A132" s="257" t="s">
        <v>90</v>
      </c>
      <c r="C132" s="262">
        <v>100</v>
      </c>
      <c r="D132" s="263">
        <v>105</v>
      </c>
      <c r="E132" s="263">
        <v>71</v>
      </c>
      <c r="F132" s="262">
        <v>95</v>
      </c>
      <c r="G132" s="262">
        <v>91</v>
      </c>
      <c r="H132" s="262">
        <v>100</v>
      </c>
      <c r="J132" s="260">
        <v>1655456</v>
      </c>
      <c r="K132" s="261">
        <v>1626648.5</v>
      </c>
      <c r="L132" s="261">
        <v>1616939</v>
      </c>
      <c r="M132" s="260">
        <v>1600832.5</v>
      </c>
      <c r="N132" s="260">
        <v>1588728.5</v>
      </c>
      <c r="O132" s="260">
        <v>1582779.5</v>
      </c>
      <c r="Q132" s="255" t="s">
        <v>115</v>
      </c>
      <c r="R132" s="299">
        <f t="shared" si="17"/>
        <v>60.406317051011925</v>
      </c>
      <c r="S132" s="299">
        <f t="shared" si="21"/>
        <v>59.344122511255861</v>
      </c>
      <c r="T132" s="300">
        <f t="shared" si="19"/>
        <v>57.278509197764123</v>
      </c>
      <c r="U132" s="300">
        <f t="shared" si="20"/>
        <v>63.179994433842495</v>
      </c>
      <c r="W132" s="255"/>
      <c r="X132" s="299"/>
      <c r="Y132" s="299"/>
    </row>
  </sheetData>
  <hyperlinks>
    <hyperlink ref="D8" r:id="rId1" display="http://dati.istat.it/OECDStat_Metadata/ShowMetadata.ashx?Dataset=DCIS_MORTIFERITISTR1&amp;Coords=[TIME].[2018]&amp;ShowOnWeb=true&amp;Lang=it"/>
    <hyperlink ref="D42" r:id="rId2" display="http://dati.istat.it/OECDStat_Metadata/ShowMetadata.ashx?Dataset=DCIS_MORTIFERITISTR1&amp;Coords=[TIME].[2018]&amp;ShowOnWeb=true&amp;Lang=it"/>
    <hyperlink ref="D75" r:id="rId3" display="http://dati.istat.it/OECDStat_Metadata/ShowMetadata.ashx?Dataset=DCIS_MORTIFERITISTR1&amp;Coords=[TIME].[2018]&amp;ShowOnWeb=true&amp;Lang=it"/>
    <hyperlink ref="D107" r:id="rId4" display="http://dati.istat.it/OECDStat_Metadata/ShowMetadata.ashx?Dataset=DCIS_MORTIFERITISTR1&amp;Coords=[TIME].[2018]&amp;ShowOnWeb=true&amp;Lang=it"/>
    <hyperlink ref="AA1" location="Indice!B1" display="Torna all'indice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30"/>
  <sheetViews>
    <sheetView topLeftCell="K1" zoomScaleNormal="100" workbookViewId="0"/>
  </sheetViews>
  <sheetFormatPr defaultRowHeight="12.75" x14ac:dyDescent="0.2"/>
  <cols>
    <col min="1" max="1" width="27.42578125" style="231" customWidth="1"/>
    <col min="2" max="2" width="2.42578125" style="231" customWidth="1"/>
    <col min="3" max="3" width="9.140625" style="231"/>
    <col min="4" max="5" width="9.140625" style="302"/>
    <col min="6" max="6" width="9.140625" style="231"/>
    <col min="7" max="7" width="11.140625" style="231" customWidth="1"/>
    <col min="8" max="8" width="9.140625" style="231"/>
    <col min="9" max="9" width="3.42578125" style="231" customWidth="1"/>
    <col min="10" max="10" width="10.42578125" style="231" customWidth="1"/>
    <col min="11" max="12" width="10.42578125" style="302" customWidth="1"/>
    <col min="13" max="15" width="10.42578125" style="231" customWidth="1"/>
    <col min="16" max="22" width="9.140625" style="231"/>
    <col min="23" max="23" width="12.85546875" style="231" customWidth="1"/>
    <col min="24" max="16384" width="9.140625" style="231"/>
  </cols>
  <sheetData>
    <row r="1" spans="1:27" ht="15" x14ac:dyDescent="0.25">
      <c r="AA1" s="699" t="s">
        <v>490</v>
      </c>
    </row>
    <row r="2" spans="1:27" ht="15" x14ac:dyDescent="0.25">
      <c r="A2" s="1" t="s">
        <v>202</v>
      </c>
      <c r="Q2" s="303"/>
    </row>
    <row r="4" spans="1:27" ht="15" x14ac:dyDescent="0.25">
      <c r="A4" s="233" t="s">
        <v>173</v>
      </c>
      <c r="J4" s="234" t="s">
        <v>91</v>
      </c>
      <c r="Q4" s="296" t="s">
        <v>174</v>
      </c>
    </row>
    <row r="6" spans="1:27" ht="13.5" thickBot="1" x14ac:dyDescent="0.25">
      <c r="C6" s="237" t="s">
        <v>28</v>
      </c>
      <c r="D6" s="238" t="s">
        <v>35</v>
      </c>
      <c r="E6" s="239" t="s">
        <v>36</v>
      </c>
      <c r="F6" s="237" t="s">
        <v>37</v>
      </c>
      <c r="G6" s="237">
        <v>2021</v>
      </c>
      <c r="H6" s="237">
        <v>2022</v>
      </c>
      <c r="J6" s="35" t="s">
        <v>28</v>
      </c>
      <c r="K6" s="240" t="s">
        <v>35</v>
      </c>
      <c r="L6" s="241" t="s">
        <v>36</v>
      </c>
      <c r="M6" s="124" t="s">
        <v>37</v>
      </c>
      <c r="N6" s="242">
        <v>2021</v>
      </c>
      <c r="O6" s="242">
        <v>2022</v>
      </c>
      <c r="Q6" s="243" t="s">
        <v>8</v>
      </c>
      <c r="R6" s="244">
        <v>2011</v>
      </c>
      <c r="S6" s="244">
        <v>2020</v>
      </c>
      <c r="T6" s="244">
        <v>2021</v>
      </c>
      <c r="U6" s="244">
        <v>2022</v>
      </c>
      <c r="W6" s="243" t="s">
        <v>8</v>
      </c>
      <c r="X6" s="244">
        <v>2022</v>
      </c>
    </row>
    <row r="7" spans="1:27" x14ac:dyDescent="0.2">
      <c r="A7" s="248" t="s">
        <v>9</v>
      </c>
      <c r="C7" s="249">
        <v>213001</v>
      </c>
      <c r="D7" s="250">
        <v>169607</v>
      </c>
      <c r="E7" s="250">
        <v>168794</v>
      </c>
      <c r="F7" s="249">
        <v>111532</v>
      </c>
      <c r="G7" s="249">
        <v>142729</v>
      </c>
      <c r="H7" s="249">
        <v>155934</v>
      </c>
      <c r="J7" s="251">
        <v>60026841</v>
      </c>
      <c r="K7" s="252">
        <v>59877221</v>
      </c>
      <c r="L7" s="252">
        <v>59729080.5</v>
      </c>
      <c r="M7" s="251">
        <v>59438850.5</v>
      </c>
      <c r="N7" s="251">
        <v>59133173</v>
      </c>
      <c r="O7" s="251">
        <v>59013667</v>
      </c>
      <c r="Q7" s="253" t="s">
        <v>9</v>
      </c>
      <c r="R7" s="304">
        <f t="shared" ref="R7:R31" si="0">C7/J7*1000000</f>
        <v>3548.4292768296768</v>
      </c>
      <c r="S7" s="304">
        <f t="shared" ref="S7:S31" si="1">F7/M7*1000000</f>
        <v>1876.4158300806978</v>
      </c>
      <c r="T7" s="304">
        <f t="shared" ref="T7:T31" si="2">G7/N7*1000000</f>
        <v>2413.6874914525556</v>
      </c>
      <c r="U7" s="304">
        <f t="shared" ref="U7:U31" si="3">H7/O7*1000000</f>
        <v>2642.3370708347948</v>
      </c>
      <c r="W7" s="255" t="s">
        <v>95</v>
      </c>
      <c r="X7" s="305">
        <v>5245.8464305472271</v>
      </c>
    </row>
    <row r="8" spans="1:27" x14ac:dyDescent="0.2">
      <c r="A8" s="257" t="s">
        <v>66</v>
      </c>
      <c r="C8" s="258">
        <v>13596</v>
      </c>
      <c r="D8" s="259">
        <v>10739</v>
      </c>
      <c r="E8" s="259">
        <v>10627</v>
      </c>
      <c r="F8" s="258">
        <v>6796</v>
      </c>
      <c r="G8" s="258">
        <v>9234</v>
      </c>
      <c r="H8" s="258">
        <v>9659</v>
      </c>
      <c r="J8" s="260">
        <v>4413816</v>
      </c>
      <c r="K8" s="261">
        <v>4339238</v>
      </c>
      <c r="L8" s="261">
        <v>4319891</v>
      </c>
      <c r="M8" s="260">
        <v>4293081</v>
      </c>
      <c r="N8" s="260">
        <v>4265647.5</v>
      </c>
      <c r="O8" s="260">
        <v>4253850.5</v>
      </c>
      <c r="Q8" s="255" t="s">
        <v>93</v>
      </c>
      <c r="R8" s="305">
        <f t="shared" si="0"/>
        <v>3080.327770799689</v>
      </c>
      <c r="S8" s="305">
        <f t="shared" si="1"/>
        <v>1583.0122935020327</v>
      </c>
      <c r="T8" s="305">
        <f t="shared" si="2"/>
        <v>2164.7358343604342</v>
      </c>
      <c r="U8" s="305">
        <f t="shared" si="3"/>
        <v>2270.6486746537048</v>
      </c>
      <c r="W8" s="255" t="s">
        <v>101</v>
      </c>
      <c r="X8" s="305">
        <v>3910.0788350089256</v>
      </c>
      <c r="AA8" s="303" t="s">
        <v>175</v>
      </c>
    </row>
    <row r="9" spans="1:27" ht="22.5" x14ac:dyDescent="0.2">
      <c r="A9" s="257" t="s">
        <v>67</v>
      </c>
      <c r="C9" s="262">
        <v>252</v>
      </c>
      <c r="D9" s="263">
        <v>188</v>
      </c>
      <c r="E9" s="263">
        <v>235</v>
      </c>
      <c r="F9" s="262">
        <v>141</v>
      </c>
      <c r="G9" s="262">
        <v>171</v>
      </c>
      <c r="H9" s="262">
        <v>247</v>
      </c>
      <c r="J9" s="260">
        <v>127229</v>
      </c>
      <c r="K9" s="261">
        <v>125933</v>
      </c>
      <c r="L9" s="261">
        <v>125343.5</v>
      </c>
      <c r="M9" s="260">
        <v>124561.5</v>
      </c>
      <c r="N9" s="260">
        <v>123724.5</v>
      </c>
      <c r="O9" s="260">
        <v>123245</v>
      </c>
      <c r="Q9" s="255" t="s">
        <v>162</v>
      </c>
      <c r="R9" s="305">
        <f t="shared" si="0"/>
        <v>1980.6805052307257</v>
      </c>
      <c r="S9" s="305">
        <f t="shared" si="1"/>
        <v>1131.9709541070074</v>
      </c>
      <c r="T9" s="305">
        <f t="shared" si="2"/>
        <v>1382.1029787956306</v>
      </c>
      <c r="U9" s="305">
        <f t="shared" si="3"/>
        <v>2004.1380989086781</v>
      </c>
      <c r="W9" s="255" t="s">
        <v>104</v>
      </c>
      <c r="X9" s="305">
        <v>3463.4501336112071</v>
      </c>
    </row>
    <row r="10" spans="1:27" x14ac:dyDescent="0.2">
      <c r="A10" s="257" t="s">
        <v>69</v>
      </c>
      <c r="C10" s="258">
        <v>9764</v>
      </c>
      <c r="D10" s="259">
        <v>8627</v>
      </c>
      <c r="E10" s="259">
        <v>8295</v>
      </c>
      <c r="F10" s="258">
        <v>5795</v>
      </c>
      <c r="G10" s="258">
        <v>7230</v>
      </c>
      <c r="H10" s="258">
        <v>7913</v>
      </c>
      <c r="J10" s="260">
        <v>1591344.5</v>
      </c>
      <c r="K10" s="261">
        <v>1537260.5</v>
      </c>
      <c r="L10" s="261">
        <v>1528903</v>
      </c>
      <c r="M10" s="260">
        <v>1521660.5</v>
      </c>
      <c r="N10" s="260">
        <v>1513861</v>
      </c>
      <c r="O10" s="260">
        <v>1508431.5</v>
      </c>
      <c r="Q10" s="255" t="s">
        <v>95</v>
      </c>
      <c r="R10" s="305">
        <f t="shared" si="0"/>
        <v>6135.692177275253</v>
      </c>
      <c r="S10" s="305">
        <f t="shared" si="1"/>
        <v>3808.3396394925148</v>
      </c>
      <c r="T10" s="305">
        <f t="shared" si="2"/>
        <v>4775.8677976379604</v>
      </c>
      <c r="U10" s="305">
        <f t="shared" si="3"/>
        <v>5245.8464305472271</v>
      </c>
      <c r="W10" s="255" t="s">
        <v>100</v>
      </c>
      <c r="X10" s="305">
        <v>3272.7274368426561</v>
      </c>
    </row>
    <row r="11" spans="1:27" x14ac:dyDescent="0.2">
      <c r="A11" s="257" t="s">
        <v>70</v>
      </c>
      <c r="C11" s="262">
        <v>40242</v>
      </c>
      <c r="D11" s="263">
        <v>32981</v>
      </c>
      <c r="E11" s="263">
        <v>32782</v>
      </c>
      <c r="F11" s="262">
        <v>19199</v>
      </c>
      <c r="G11" s="262">
        <v>24807</v>
      </c>
      <c r="H11" s="262">
        <v>27787</v>
      </c>
      <c r="J11" s="260">
        <v>9778562</v>
      </c>
      <c r="K11" s="261">
        <v>9998897.5</v>
      </c>
      <c r="L11" s="261">
        <v>10019217.5</v>
      </c>
      <c r="M11" s="260">
        <v>10004578</v>
      </c>
      <c r="N11" s="260">
        <v>9962279</v>
      </c>
      <c r="O11" s="260">
        <v>9959756.5</v>
      </c>
      <c r="Q11" s="255" t="s">
        <v>96</v>
      </c>
      <c r="R11" s="305">
        <f t="shared" si="0"/>
        <v>4115.3290228154201</v>
      </c>
      <c r="S11" s="305">
        <f t="shared" si="1"/>
        <v>1919.0214719701321</v>
      </c>
      <c r="T11" s="305">
        <f t="shared" si="2"/>
        <v>2490.0928793501971</v>
      </c>
      <c r="U11" s="305">
        <f t="shared" si="3"/>
        <v>2789.9276453194411</v>
      </c>
      <c r="W11" s="255" t="s">
        <v>103</v>
      </c>
      <c r="X11" s="305">
        <v>2993.8265788262156</v>
      </c>
    </row>
    <row r="12" spans="1:27" ht="22.5" x14ac:dyDescent="0.2">
      <c r="A12" s="257" t="s">
        <v>71</v>
      </c>
      <c r="C12" s="258">
        <v>2391</v>
      </c>
      <c r="D12" s="259">
        <v>2186</v>
      </c>
      <c r="E12" s="259">
        <v>2140</v>
      </c>
      <c r="F12" s="258">
        <v>1495</v>
      </c>
      <c r="G12" s="258">
        <v>1874</v>
      </c>
      <c r="H12" s="258">
        <v>2223</v>
      </c>
      <c r="J12" s="260">
        <v>1033737</v>
      </c>
      <c r="K12" s="261">
        <v>1071386</v>
      </c>
      <c r="L12" s="261">
        <v>1076051.5</v>
      </c>
      <c r="M12" s="260">
        <v>1077573.5</v>
      </c>
      <c r="N12" s="260">
        <v>1075326</v>
      </c>
      <c r="O12" s="260">
        <v>1075358.5</v>
      </c>
      <c r="Q12" s="255" t="s">
        <v>138</v>
      </c>
      <c r="R12" s="305">
        <f t="shared" si="0"/>
        <v>2312.9674182117888</v>
      </c>
      <c r="S12" s="305">
        <f t="shared" si="1"/>
        <v>1387.3763599420365</v>
      </c>
      <c r="T12" s="305">
        <f t="shared" si="2"/>
        <v>1742.7273217610289</v>
      </c>
      <c r="U12" s="305">
        <f t="shared" si="3"/>
        <v>2067.21758371743</v>
      </c>
      <c r="W12" s="255" t="s">
        <v>96</v>
      </c>
      <c r="X12" s="305">
        <v>2789.9276453194411</v>
      </c>
    </row>
    <row r="13" spans="1:27" x14ac:dyDescent="0.2">
      <c r="A13" s="257" t="s">
        <v>72</v>
      </c>
      <c r="C13" s="262">
        <v>14861</v>
      </c>
      <c r="D13" s="263">
        <v>12528</v>
      </c>
      <c r="E13" s="263">
        <v>12296</v>
      </c>
      <c r="F13" s="262">
        <v>8657</v>
      </c>
      <c r="G13" s="262">
        <v>10771</v>
      </c>
      <c r="H13" s="262">
        <v>11445</v>
      </c>
      <c r="J13" s="260">
        <v>4883467</v>
      </c>
      <c r="K13" s="261">
        <v>4882763</v>
      </c>
      <c r="L13" s="261">
        <v>4881861.5</v>
      </c>
      <c r="M13" s="260">
        <v>4874481.5</v>
      </c>
      <c r="N13" s="260">
        <v>4858787.5</v>
      </c>
      <c r="O13" s="260">
        <v>4848649</v>
      </c>
      <c r="Q13" s="255" t="s">
        <v>98</v>
      </c>
      <c r="R13" s="305">
        <f t="shared" si="0"/>
        <v>3043.1248946701189</v>
      </c>
      <c r="S13" s="305">
        <f t="shared" si="1"/>
        <v>1775.9837636064472</v>
      </c>
      <c r="T13" s="305">
        <f t="shared" si="2"/>
        <v>2216.8082057509205</v>
      </c>
      <c r="U13" s="305">
        <f t="shared" si="3"/>
        <v>2360.4513339695245</v>
      </c>
      <c r="W13" s="253" t="s">
        <v>9</v>
      </c>
      <c r="X13" s="304">
        <v>2642.3370708347948</v>
      </c>
    </row>
    <row r="14" spans="1:27" ht="22.5" x14ac:dyDescent="0.2">
      <c r="A14" s="257" t="s">
        <v>73</v>
      </c>
      <c r="C14" s="258">
        <v>3339</v>
      </c>
      <c r="D14" s="259">
        <v>2975</v>
      </c>
      <c r="E14" s="259">
        <v>3056</v>
      </c>
      <c r="F14" s="258">
        <v>2093</v>
      </c>
      <c r="G14" s="258">
        <v>2564</v>
      </c>
      <c r="H14" s="258">
        <v>2800</v>
      </c>
      <c r="J14" s="260">
        <v>1224501.5</v>
      </c>
      <c r="K14" s="261">
        <v>1210784.5</v>
      </c>
      <c r="L14" s="261">
        <v>1208315</v>
      </c>
      <c r="M14" s="260">
        <v>1203863</v>
      </c>
      <c r="N14" s="260">
        <v>1198078.5</v>
      </c>
      <c r="O14" s="260">
        <v>1194447.5</v>
      </c>
      <c r="Q14" s="255" t="s">
        <v>139</v>
      </c>
      <c r="R14" s="305">
        <f t="shared" si="0"/>
        <v>2726.8239361078772</v>
      </c>
      <c r="S14" s="305">
        <f t="shared" si="1"/>
        <v>1738.5699203314664</v>
      </c>
      <c r="T14" s="305">
        <f t="shared" si="2"/>
        <v>2140.0934913697224</v>
      </c>
      <c r="U14" s="305">
        <f t="shared" si="3"/>
        <v>2344.1800497719655</v>
      </c>
      <c r="W14" s="265" t="s">
        <v>143</v>
      </c>
      <c r="X14" s="306">
        <v>2607.1375576194951</v>
      </c>
    </row>
    <row r="15" spans="1:27" ht="22.5" x14ac:dyDescent="0.2">
      <c r="A15" s="257" t="s">
        <v>74</v>
      </c>
      <c r="C15" s="262">
        <v>19705</v>
      </c>
      <c r="D15" s="263">
        <v>15095</v>
      </c>
      <c r="E15" s="263">
        <v>15190</v>
      </c>
      <c r="F15" s="262">
        <v>10058</v>
      </c>
      <c r="G15" s="262">
        <v>13107</v>
      </c>
      <c r="H15" s="262">
        <v>14503</v>
      </c>
      <c r="J15" s="260">
        <v>4381454.5</v>
      </c>
      <c r="K15" s="261">
        <v>4452686.5</v>
      </c>
      <c r="L15" s="261">
        <v>4461786</v>
      </c>
      <c r="M15" s="260">
        <v>4451528</v>
      </c>
      <c r="N15" s="260">
        <v>4432151.5</v>
      </c>
      <c r="O15" s="260">
        <v>4431472</v>
      </c>
      <c r="Q15" s="255" t="s">
        <v>100</v>
      </c>
      <c r="R15" s="305">
        <f t="shared" si="0"/>
        <v>4497.3649732069571</v>
      </c>
      <c r="S15" s="305">
        <f t="shared" si="1"/>
        <v>2259.4488903585466</v>
      </c>
      <c r="T15" s="305">
        <f t="shared" si="2"/>
        <v>2957.2545072071653</v>
      </c>
      <c r="U15" s="305">
        <f t="shared" si="3"/>
        <v>3272.7274368426561</v>
      </c>
      <c r="W15" s="255" t="s">
        <v>111</v>
      </c>
      <c r="X15" s="305">
        <v>2392.6573412284897</v>
      </c>
    </row>
    <row r="16" spans="1:27" x14ac:dyDescent="0.2">
      <c r="A16" s="257" t="s">
        <v>75</v>
      </c>
      <c r="C16" s="258">
        <v>18672</v>
      </c>
      <c r="D16" s="259">
        <v>15532</v>
      </c>
      <c r="E16" s="259">
        <v>15138</v>
      </c>
      <c r="F16" s="258">
        <v>9695</v>
      </c>
      <c r="G16" s="258">
        <v>12932</v>
      </c>
      <c r="H16" s="258">
        <v>14321</v>
      </c>
      <c r="J16" s="260">
        <v>3729899</v>
      </c>
      <c r="K16" s="261">
        <v>3706695.5</v>
      </c>
      <c r="L16" s="261">
        <v>3696949</v>
      </c>
      <c r="M16" s="260">
        <v>3692710</v>
      </c>
      <c r="N16" s="260">
        <v>3678028</v>
      </c>
      <c r="O16" s="260">
        <v>3662586</v>
      </c>
      <c r="Q16" s="255" t="s">
        <v>101</v>
      </c>
      <c r="R16" s="305">
        <f t="shared" si="0"/>
        <v>5006.0336754426862</v>
      </c>
      <c r="S16" s="305">
        <f t="shared" si="1"/>
        <v>2625.443102761928</v>
      </c>
      <c r="T16" s="305">
        <f t="shared" si="2"/>
        <v>3516.0145599761609</v>
      </c>
      <c r="U16" s="305">
        <f t="shared" si="3"/>
        <v>3910.0788350089256</v>
      </c>
      <c r="W16" s="255" t="s">
        <v>98</v>
      </c>
      <c r="X16" s="305">
        <v>2360.4513339695245</v>
      </c>
    </row>
    <row r="17" spans="1:27" x14ac:dyDescent="0.2">
      <c r="A17" s="257" t="s">
        <v>76</v>
      </c>
      <c r="C17" s="262">
        <v>2609</v>
      </c>
      <c r="D17" s="263">
        <v>2066</v>
      </c>
      <c r="E17" s="263">
        <v>1998</v>
      </c>
      <c r="F17" s="262">
        <v>1415</v>
      </c>
      <c r="G17" s="262">
        <v>1635</v>
      </c>
      <c r="H17" s="262">
        <v>1892</v>
      </c>
      <c r="J17" s="260">
        <v>889928.5</v>
      </c>
      <c r="K17" s="261">
        <v>875110.5</v>
      </c>
      <c r="L17" s="261">
        <v>871954.5</v>
      </c>
      <c r="M17" s="260">
        <v>867808.5</v>
      </c>
      <c r="N17" s="260">
        <v>862132</v>
      </c>
      <c r="O17" s="260">
        <v>857609.5</v>
      </c>
      <c r="Q17" s="255" t="s">
        <v>102</v>
      </c>
      <c r="R17" s="305">
        <f t="shared" si="0"/>
        <v>2931.6961980653505</v>
      </c>
      <c r="S17" s="305">
        <f t="shared" si="1"/>
        <v>1630.5440658855034</v>
      </c>
      <c r="T17" s="305">
        <f t="shared" si="2"/>
        <v>1896.4613307474956</v>
      </c>
      <c r="U17" s="305">
        <f t="shared" si="3"/>
        <v>2206.1322781522358</v>
      </c>
      <c r="W17" s="255" t="s">
        <v>139</v>
      </c>
      <c r="X17" s="305">
        <v>2344.1800497719655</v>
      </c>
    </row>
    <row r="18" spans="1:27" x14ac:dyDescent="0.2">
      <c r="A18" s="257" t="s">
        <v>77</v>
      </c>
      <c r="C18" s="258">
        <v>6602</v>
      </c>
      <c r="D18" s="259">
        <v>4926</v>
      </c>
      <c r="E18" s="259">
        <v>5100</v>
      </c>
      <c r="F18" s="258">
        <v>3319</v>
      </c>
      <c r="G18" s="258">
        <v>4213</v>
      </c>
      <c r="H18" s="258">
        <v>4448</v>
      </c>
      <c r="J18" s="260">
        <v>1549813</v>
      </c>
      <c r="K18" s="261">
        <v>1523326</v>
      </c>
      <c r="L18" s="261">
        <v>1516496.5</v>
      </c>
      <c r="M18" s="260">
        <v>1505454</v>
      </c>
      <c r="N18" s="260">
        <v>1492693</v>
      </c>
      <c r="O18" s="260">
        <v>1485724</v>
      </c>
      <c r="Q18" s="255" t="s">
        <v>103</v>
      </c>
      <c r="R18" s="305">
        <f t="shared" si="0"/>
        <v>4259.8687712646624</v>
      </c>
      <c r="S18" s="305">
        <f t="shared" si="1"/>
        <v>2204.6505572405399</v>
      </c>
      <c r="T18" s="305">
        <f t="shared" si="2"/>
        <v>2822.4155938294075</v>
      </c>
      <c r="U18" s="305">
        <f t="shared" si="3"/>
        <v>2993.8265788262156</v>
      </c>
      <c r="W18" s="255" t="s">
        <v>114</v>
      </c>
      <c r="X18" s="305">
        <v>2308.1998207797069</v>
      </c>
    </row>
    <row r="19" spans="1:27" x14ac:dyDescent="0.2">
      <c r="A19" s="257" t="s">
        <v>78</v>
      </c>
      <c r="C19" s="262">
        <v>28543</v>
      </c>
      <c r="D19" s="263">
        <v>18718</v>
      </c>
      <c r="E19" s="263">
        <v>19003</v>
      </c>
      <c r="F19" s="262">
        <v>12906</v>
      </c>
      <c r="G19" s="262">
        <v>16918</v>
      </c>
      <c r="H19" s="262">
        <v>19803</v>
      </c>
      <c r="J19" s="260">
        <v>5584376</v>
      </c>
      <c r="K19" s="261">
        <v>5773841</v>
      </c>
      <c r="L19" s="261">
        <v>5764388</v>
      </c>
      <c r="M19" s="260">
        <v>5743049.5</v>
      </c>
      <c r="N19" s="260">
        <v>5722640.5</v>
      </c>
      <c r="O19" s="260">
        <v>5717709</v>
      </c>
      <c r="Q19" s="255" t="s">
        <v>104</v>
      </c>
      <c r="R19" s="305">
        <f t="shared" si="0"/>
        <v>5111.2246023548551</v>
      </c>
      <c r="S19" s="305">
        <f t="shared" si="1"/>
        <v>2247.2381615376989</v>
      </c>
      <c r="T19" s="305">
        <f t="shared" si="2"/>
        <v>2956.3275903841941</v>
      </c>
      <c r="U19" s="305">
        <f t="shared" si="3"/>
        <v>3463.4501336112071</v>
      </c>
      <c r="W19" s="255" t="s">
        <v>93</v>
      </c>
      <c r="X19" s="305">
        <v>2270.6486746537048</v>
      </c>
    </row>
    <row r="20" spans="1:27" x14ac:dyDescent="0.2">
      <c r="A20" s="267" t="s">
        <v>79</v>
      </c>
      <c r="C20" s="268">
        <v>4177</v>
      </c>
      <c r="D20" s="269">
        <v>2879</v>
      </c>
      <c r="E20" s="269">
        <v>2898</v>
      </c>
      <c r="F20" s="268">
        <v>1953</v>
      </c>
      <c r="G20" s="268">
        <v>2270</v>
      </c>
      <c r="H20" s="268">
        <v>2478</v>
      </c>
      <c r="J20" s="270">
        <v>1330422</v>
      </c>
      <c r="K20" s="252">
        <v>1303352</v>
      </c>
      <c r="L20" s="252">
        <v>1297293</v>
      </c>
      <c r="M20" s="270">
        <v>1287476.5</v>
      </c>
      <c r="N20" s="270">
        <v>1278481</v>
      </c>
      <c r="O20" s="270">
        <v>1274288.5</v>
      </c>
      <c r="Q20" s="253" t="s">
        <v>10</v>
      </c>
      <c r="R20" s="307">
        <f t="shared" si="0"/>
        <v>3139.6053282341995</v>
      </c>
      <c r="S20" s="307">
        <f t="shared" si="1"/>
        <v>1516.9208913716095</v>
      </c>
      <c r="T20" s="307">
        <f t="shared" si="2"/>
        <v>1775.5445720350949</v>
      </c>
      <c r="U20" s="307">
        <f t="shared" si="3"/>
        <v>1944.6145829613936</v>
      </c>
      <c r="W20" s="255" t="s">
        <v>102</v>
      </c>
      <c r="X20" s="305">
        <v>2206.1322781522358</v>
      </c>
    </row>
    <row r="21" spans="1:27" x14ac:dyDescent="0.2">
      <c r="A21" s="273" t="s">
        <v>80</v>
      </c>
      <c r="C21" s="274">
        <v>749</v>
      </c>
      <c r="D21" s="263">
        <v>493</v>
      </c>
      <c r="E21" s="263">
        <v>497</v>
      </c>
      <c r="F21" s="274">
        <v>276</v>
      </c>
      <c r="G21" s="274">
        <v>398</v>
      </c>
      <c r="H21" s="274">
        <v>398</v>
      </c>
      <c r="J21" s="275">
        <v>306162</v>
      </c>
      <c r="K21" s="261">
        <v>298198.5</v>
      </c>
      <c r="L21" s="261">
        <v>296075.5</v>
      </c>
      <c r="M21" s="275">
        <v>292824.5</v>
      </c>
      <c r="N21" s="275">
        <v>289883.5</v>
      </c>
      <c r="O21" s="275">
        <v>288381</v>
      </c>
      <c r="Q21" s="265" t="s">
        <v>141</v>
      </c>
      <c r="R21" s="306">
        <f t="shared" si="0"/>
        <v>2446.4172562238291</v>
      </c>
      <c r="S21" s="306">
        <f t="shared" si="1"/>
        <v>942.54408357224202</v>
      </c>
      <c r="T21" s="306">
        <f t="shared" si="2"/>
        <v>1372.9653464236494</v>
      </c>
      <c r="U21" s="306">
        <f t="shared" si="3"/>
        <v>1380.1186624638933</v>
      </c>
      <c r="W21" s="265" t="s">
        <v>142</v>
      </c>
      <c r="X21" s="306">
        <v>2204.7144143226265</v>
      </c>
    </row>
    <row r="22" spans="1:27" x14ac:dyDescent="0.2">
      <c r="A22" s="273" t="s">
        <v>81</v>
      </c>
      <c r="C22" s="276">
        <v>1020</v>
      </c>
      <c r="D22" s="259">
        <v>765</v>
      </c>
      <c r="E22" s="259">
        <v>764</v>
      </c>
      <c r="F22" s="276">
        <v>487</v>
      </c>
      <c r="G22" s="276">
        <v>650</v>
      </c>
      <c r="H22" s="276">
        <v>660</v>
      </c>
      <c r="J22" s="275">
        <v>309851.5</v>
      </c>
      <c r="K22" s="261">
        <v>305592.5</v>
      </c>
      <c r="L22" s="261">
        <v>304595.5</v>
      </c>
      <c r="M22" s="275">
        <v>302502</v>
      </c>
      <c r="N22" s="275">
        <v>300375</v>
      </c>
      <c r="O22" s="275">
        <v>299358.5</v>
      </c>
      <c r="Q22" s="265" t="s">
        <v>142</v>
      </c>
      <c r="R22" s="306">
        <f t="shared" si="0"/>
        <v>3291.899506699177</v>
      </c>
      <c r="S22" s="306">
        <f t="shared" si="1"/>
        <v>1609.9067113605861</v>
      </c>
      <c r="T22" s="306">
        <f t="shared" si="2"/>
        <v>2163.9617145235125</v>
      </c>
      <c r="U22" s="306">
        <f t="shared" si="3"/>
        <v>2204.7144143226265</v>
      </c>
      <c r="W22" s="255" t="s">
        <v>138</v>
      </c>
      <c r="X22" s="305">
        <v>2067.21758371743</v>
      </c>
    </row>
    <row r="23" spans="1:27" x14ac:dyDescent="0.2">
      <c r="A23" s="273" t="s">
        <v>82</v>
      </c>
      <c r="C23" s="274">
        <v>1306</v>
      </c>
      <c r="D23" s="263">
        <v>951</v>
      </c>
      <c r="E23" s="263">
        <v>913</v>
      </c>
      <c r="F23" s="274">
        <v>699</v>
      </c>
      <c r="G23" s="274">
        <v>766</v>
      </c>
      <c r="H23" s="274">
        <v>817</v>
      </c>
      <c r="J23" s="275">
        <v>320803</v>
      </c>
      <c r="K23" s="261">
        <v>317700</v>
      </c>
      <c r="L23" s="261">
        <v>316864.5</v>
      </c>
      <c r="M23" s="275">
        <v>315122.5</v>
      </c>
      <c r="N23" s="275">
        <v>313756.5</v>
      </c>
      <c r="O23" s="275">
        <v>313370.5</v>
      </c>
      <c r="Q23" s="265" t="s">
        <v>143</v>
      </c>
      <c r="R23" s="306">
        <f t="shared" si="0"/>
        <v>4071.0342484328389</v>
      </c>
      <c r="S23" s="306">
        <f t="shared" si="1"/>
        <v>2218.1849915509051</v>
      </c>
      <c r="T23" s="306">
        <f t="shared" si="2"/>
        <v>2441.3836844814368</v>
      </c>
      <c r="U23" s="306">
        <f t="shared" si="3"/>
        <v>2607.1375576194951</v>
      </c>
      <c r="W23" s="255" t="s">
        <v>162</v>
      </c>
      <c r="X23" s="305">
        <v>2004.1380989086781</v>
      </c>
    </row>
    <row r="24" spans="1:27" x14ac:dyDescent="0.2">
      <c r="A24" s="273" t="s">
        <v>83</v>
      </c>
      <c r="C24" s="276">
        <v>1102</v>
      </c>
      <c r="D24" s="259">
        <v>670</v>
      </c>
      <c r="E24" s="259">
        <v>724</v>
      </c>
      <c r="F24" s="276">
        <v>491</v>
      </c>
      <c r="G24" s="276">
        <v>456</v>
      </c>
      <c r="H24" s="276">
        <v>603</v>
      </c>
      <c r="J24" s="275">
        <v>393605.5</v>
      </c>
      <c r="K24" s="261">
        <v>381861</v>
      </c>
      <c r="L24" s="261">
        <v>379757.5</v>
      </c>
      <c r="M24" s="275">
        <v>377027.5</v>
      </c>
      <c r="N24" s="275">
        <v>374466</v>
      </c>
      <c r="O24" s="275">
        <v>373178.5</v>
      </c>
      <c r="Q24" s="265" t="s">
        <v>144</v>
      </c>
      <c r="R24" s="306">
        <f t="shared" si="0"/>
        <v>2799.7576253380607</v>
      </c>
      <c r="S24" s="306">
        <f t="shared" si="1"/>
        <v>1302.2922731100518</v>
      </c>
      <c r="T24" s="306">
        <f t="shared" si="2"/>
        <v>1217.7340532918877</v>
      </c>
      <c r="U24" s="306">
        <f t="shared" si="3"/>
        <v>1615.8487158290202</v>
      </c>
      <c r="W24" s="253" t="s">
        <v>10</v>
      </c>
      <c r="X24" s="307">
        <v>1944.6145829613936</v>
      </c>
    </row>
    <row r="25" spans="1:27" x14ac:dyDescent="0.2">
      <c r="A25" s="257" t="s">
        <v>84</v>
      </c>
      <c r="C25" s="262">
        <v>495</v>
      </c>
      <c r="D25" s="263">
        <v>369</v>
      </c>
      <c r="E25" s="263">
        <v>426</v>
      </c>
      <c r="F25" s="262">
        <v>247</v>
      </c>
      <c r="G25" s="262">
        <v>285</v>
      </c>
      <c r="H25" s="262">
        <v>293</v>
      </c>
      <c r="J25" s="279">
        <v>314366</v>
      </c>
      <c r="K25" s="261">
        <v>305177</v>
      </c>
      <c r="L25" s="261">
        <v>302153</v>
      </c>
      <c r="M25" s="279">
        <v>297405</v>
      </c>
      <c r="N25" s="279">
        <v>293222</v>
      </c>
      <c r="O25" s="279">
        <v>291393</v>
      </c>
      <c r="Q25" s="255" t="s">
        <v>109</v>
      </c>
      <c r="R25" s="305">
        <f t="shared" si="0"/>
        <v>1574.5977618444742</v>
      </c>
      <c r="S25" s="305">
        <f t="shared" si="1"/>
        <v>830.51730804794806</v>
      </c>
      <c r="T25" s="305">
        <f t="shared" si="2"/>
        <v>971.95981201956192</v>
      </c>
      <c r="U25" s="305">
        <f t="shared" si="3"/>
        <v>1005.5148888271166</v>
      </c>
      <c r="W25" s="255" t="s">
        <v>110</v>
      </c>
      <c r="X25" s="305">
        <v>1783.5213169786316</v>
      </c>
    </row>
    <row r="26" spans="1:27" x14ac:dyDescent="0.2">
      <c r="A26" s="257" t="s">
        <v>85</v>
      </c>
      <c r="C26" s="258">
        <v>11264</v>
      </c>
      <c r="D26" s="259">
        <v>10678</v>
      </c>
      <c r="E26" s="259">
        <v>10657</v>
      </c>
      <c r="F26" s="258">
        <v>7244</v>
      </c>
      <c r="G26" s="258">
        <v>9286</v>
      </c>
      <c r="H26" s="258">
        <v>10018</v>
      </c>
      <c r="J26" s="260">
        <v>5825210</v>
      </c>
      <c r="K26" s="261">
        <v>5751590</v>
      </c>
      <c r="L26" s="261">
        <v>5726217</v>
      </c>
      <c r="M26" s="260">
        <v>5668201.5</v>
      </c>
      <c r="N26" s="260">
        <v>5624340</v>
      </c>
      <c r="O26" s="260">
        <v>5616978</v>
      </c>
      <c r="Q26" s="255" t="s">
        <v>110</v>
      </c>
      <c r="R26" s="305">
        <f t="shared" si="0"/>
        <v>1933.6641940805569</v>
      </c>
      <c r="S26" s="305">
        <f t="shared" si="1"/>
        <v>1278.0067892787511</v>
      </c>
      <c r="T26" s="305">
        <f t="shared" si="2"/>
        <v>1651.0381662559519</v>
      </c>
      <c r="U26" s="305">
        <f t="shared" si="3"/>
        <v>1783.5213169786316</v>
      </c>
      <c r="W26" s="265" t="s">
        <v>144</v>
      </c>
      <c r="X26" s="306">
        <v>1615.8487158290202</v>
      </c>
      <c r="AA26" s="277" t="s">
        <v>118</v>
      </c>
    </row>
    <row r="27" spans="1:27" x14ac:dyDescent="0.2">
      <c r="A27" s="257" t="s">
        <v>86</v>
      </c>
      <c r="C27" s="262">
        <v>13699</v>
      </c>
      <c r="D27" s="263">
        <v>10578</v>
      </c>
      <c r="E27" s="263">
        <v>10647</v>
      </c>
      <c r="F27" s="262">
        <v>7536</v>
      </c>
      <c r="G27" s="262">
        <v>9300</v>
      </c>
      <c r="H27" s="262">
        <v>9368</v>
      </c>
      <c r="J27" s="260">
        <v>4102177.5</v>
      </c>
      <c r="K27" s="261">
        <v>3988247</v>
      </c>
      <c r="L27" s="261">
        <v>3964416.5</v>
      </c>
      <c r="M27" s="260">
        <v>3943541</v>
      </c>
      <c r="N27" s="260">
        <v>3928359</v>
      </c>
      <c r="O27" s="260">
        <v>3915312</v>
      </c>
      <c r="Q27" s="255" t="s">
        <v>111</v>
      </c>
      <c r="R27" s="305">
        <f t="shared" si="0"/>
        <v>3339.4459406010587</v>
      </c>
      <c r="S27" s="305">
        <f t="shared" si="1"/>
        <v>1910.9729048081406</v>
      </c>
      <c r="T27" s="305">
        <f t="shared" si="2"/>
        <v>2367.4007390872371</v>
      </c>
      <c r="U27" s="305">
        <f t="shared" si="3"/>
        <v>2392.6573412284897</v>
      </c>
      <c r="W27" s="255" t="s">
        <v>115</v>
      </c>
      <c r="X27" s="305">
        <v>1550.4370634064946</v>
      </c>
    </row>
    <row r="28" spans="1:27" x14ac:dyDescent="0.2">
      <c r="A28" s="257" t="s">
        <v>87</v>
      </c>
      <c r="C28" s="258">
        <v>960</v>
      </c>
      <c r="D28" s="259">
        <v>798</v>
      </c>
      <c r="E28" s="259">
        <v>771</v>
      </c>
      <c r="F28" s="258">
        <v>572</v>
      </c>
      <c r="G28" s="258">
        <v>710</v>
      </c>
      <c r="H28" s="258">
        <v>658</v>
      </c>
      <c r="J28" s="260">
        <v>580075</v>
      </c>
      <c r="K28" s="261">
        <v>560777.5</v>
      </c>
      <c r="L28" s="261">
        <v>555920.5</v>
      </c>
      <c r="M28" s="260">
        <v>549192</v>
      </c>
      <c r="N28" s="260">
        <v>543149</v>
      </c>
      <c r="O28" s="260">
        <v>539372.5</v>
      </c>
      <c r="Q28" s="255" t="s">
        <v>112</v>
      </c>
      <c r="R28" s="305">
        <f t="shared" si="0"/>
        <v>1654.9584105503598</v>
      </c>
      <c r="S28" s="305">
        <f t="shared" si="1"/>
        <v>1041.5301024049877</v>
      </c>
      <c r="T28" s="305">
        <f t="shared" si="2"/>
        <v>1307.1919491704853</v>
      </c>
      <c r="U28" s="305">
        <f t="shared" si="3"/>
        <v>1219.9361294837984</v>
      </c>
      <c r="W28" s="265" t="s">
        <v>141</v>
      </c>
      <c r="X28" s="306">
        <v>1380.1186624638933</v>
      </c>
    </row>
    <row r="29" spans="1:27" x14ac:dyDescent="0.2">
      <c r="A29" s="257" t="s">
        <v>88</v>
      </c>
      <c r="C29" s="262">
        <v>2817</v>
      </c>
      <c r="D29" s="263">
        <v>2652</v>
      </c>
      <c r="E29" s="263">
        <v>2604</v>
      </c>
      <c r="F29" s="262">
        <v>1904</v>
      </c>
      <c r="G29" s="262">
        <v>2211</v>
      </c>
      <c r="H29" s="262">
        <v>2490</v>
      </c>
      <c r="J29" s="260">
        <v>1970292.5</v>
      </c>
      <c r="K29" s="261">
        <v>1918139</v>
      </c>
      <c r="L29" s="261">
        <v>1903065.5</v>
      </c>
      <c r="M29" s="260">
        <v>1877355.5</v>
      </c>
      <c r="N29" s="260">
        <v>1858027.5</v>
      </c>
      <c r="O29" s="260">
        <v>1851032</v>
      </c>
      <c r="Q29" s="255" t="s">
        <v>113</v>
      </c>
      <c r="R29" s="305">
        <f t="shared" si="0"/>
        <v>1429.7369552997841</v>
      </c>
      <c r="S29" s="305">
        <f t="shared" si="1"/>
        <v>1014.1925703469589</v>
      </c>
      <c r="T29" s="305">
        <f t="shared" si="2"/>
        <v>1189.9716231325963</v>
      </c>
      <c r="U29" s="305">
        <f t="shared" si="3"/>
        <v>1345.1955449716697</v>
      </c>
      <c r="W29" s="255" t="s">
        <v>113</v>
      </c>
      <c r="X29" s="305">
        <v>1345.1955449716697</v>
      </c>
    </row>
    <row r="30" spans="1:27" x14ac:dyDescent="0.2">
      <c r="A30" s="257" t="s">
        <v>89</v>
      </c>
      <c r="C30" s="258">
        <v>15291</v>
      </c>
      <c r="D30" s="259">
        <v>12230</v>
      </c>
      <c r="E30" s="259">
        <v>11946</v>
      </c>
      <c r="F30" s="258">
        <v>8599</v>
      </c>
      <c r="G30" s="258">
        <v>10655</v>
      </c>
      <c r="H30" s="258">
        <v>11134</v>
      </c>
      <c r="J30" s="260">
        <v>5060714</v>
      </c>
      <c r="K30" s="261">
        <v>4925368</v>
      </c>
      <c r="L30" s="261">
        <v>4891919</v>
      </c>
      <c r="M30" s="260">
        <v>4854497.5</v>
      </c>
      <c r="N30" s="260">
        <v>4833517</v>
      </c>
      <c r="O30" s="260">
        <v>4823672.5</v>
      </c>
      <c r="Q30" s="255" t="s">
        <v>114</v>
      </c>
      <c r="R30" s="305">
        <f t="shared" si="0"/>
        <v>3021.5104034727115</v>
      </c>
      <c r="S30" s="305">
        <f t="shared" si="1"/>
        <v>1771.3470858724306</v>
      </c>
      <c r="T30" s="305">
        <f t="shared" si="2"/>
        <v>2204.3989914590143</v>
      </c>
      <c r="U30" s="305">
        <f t="shared" si="3"/>
        <v>2308.1998207797069</v>
      </c>
      <c r="W30" s="255" t="s">
        <v>112</v>
      </c>
      <c r="X30" s="305">
        <v>1219.9361294837984</v>
      </c>
    </row>
    <row r="31" spans="1:27" x14ac:dyDescent="0.2">
      <c r="A31" s="257" t="s">
        <v>90</v>
      </c>
      <c r="C31" s="262">
        <v>3722</v>
      </c>
      <c r="D31" s="263">
        <v>2862</v>
      </c>
      <c r="E31" s="263">
        <v>2985</v>
      </c>
      <c r="F31" s="262">
        <v>1908</v>
      </c>
      <c r="G31" s="262">
        <v>2556</v>
      </c>
      <c r="H31" s="262">
        <v>2454</v>
      </c>
      <c r="J31" s="260">
        <v>1655456</v>
      </c>
      <c r="K31" s="261">
        <v>1626648.5</v>
      </c>
      <c r="L31" s="261">
        <v>1616939</v>
      </c>
      <c r="M31" s="260">
        <v>1600832.5</v>
      </c>
      <c r="N31" s="260">
        <v>1588728.5</v>
      </c>
      <c r="O31" s="260">
        <v>1582779.5</v>
      </c>
      <c r="Q31" s="255" t="s">
        <v>115</v>
      </c>
      <c r="R31" s="305">
        <f t="shared" si="0"/>
        <v>2248.323120638664</v>
      </c>
      <c r="S31" s="305">
        <f t="shared" si="1"/>
        <v>1191.8798500155388</v>
      </c>
      <c r="T31" s="305">
        <f t="shared" si="2"/>
        <v>1608.8337308734626</v>
      </c>
      <c r="U31" s="305">
        <f t="shared" si="3"/>
        <v>1550.4370634064946</v>
      </c>
      <c r="W31" s="255" t="s">
        <v>109</v>
      </c>
      <c r="X31" s="305">
        <v>1005.5148888271166</v>
      </c>
    </row>
    <row r="37" spans="1:27" ht="15" x14ac:dyDescent="0.25">
      <c r="A37" s="233" t="s">
        <v>176</v>
      </c>
      <c r="J37" s="234" t="s">
        <v>91</v>
      </c>
      <c r="Q37" s="296" t="s">
        <v>177</v>
      </c>
    </row>
    <row r="38" spans="1:27" x14ac:dyDescent="0.2">
      <c r="AA38" s="303" t="s">
        <v>178</v>
      </c>
    </row>
    <row r="40" spans="1:27" ht="13.5" thickBot="1" x14ac:dyDescent="0.25">
      <c r="C40" s="242" t="s">
        <v>28</v>
      </c>
      <c r="D40" s="308" t="s">
        <v>35</v>
      </c>
      <c r="E40" s="309" t="s">
        <v>36</v>
      </c>
      <c r="F40" s="242" t="s">
        <v>37</v>
      </c>
      <c r="G40" s="237">
        <v>2021</v>
      </c>
      <c r="H40" s="310">
        <v>2022</v>
      </c>
      <c r="I40" s="295"/>
      <c r="J40" s="35" t="s">
        <v>28</v>
      </c>
      <c r="K40" s="240" t="s">
        <v>35</v>
      </c>
      <c r="L40" s="241" t="s">
        <v>36</v>
      </c>
      <c r="M40" s="124" t="s">
        <v>37</v>
      </c>
      <c r="N40" s="242">
        <v>2021</v>
      </c>
      <c r="O40" s="242">
        <v>2022</v>
      </c>
      <c r="Q40" s="243" t="s">
        <v>8</v>
      </c>
      <c r="R40" s="244">
        <v>2011</v>
      </c>
      <c r="S40" s="244">
        <v>2020</v>
      </c>
      <c r="T40" s="244">
        <v>2021</v>
      </c>
      <c r="U40" s="244">
        <v>2022</v>
      </c>
      <c r="W40" s="243" t="s">
        <v>8</v>
      </c>
      <c r="X40" s="244">
        <v>2022</v>
      </c>
    </row>
    <row r="41" spans="1:27" x14ac:dyDescent="0.2">
      <c r="A41" s="248" t="s">
        <v>9</v>
      </c>
      <c r="C41" s="249">
        <v>18515</v>
      </c>
      <c r="D41" s="250">
        <v>15545</v>
      </c>
      <c r="E41" s="250">
        <v>15009</v>
      </c>
      <c r="F41" s="249">
        <v>8465</v>
      </c>
      <c r="G41" s="311">
        <v>12023</v>
      </c>
      <c r="H41" s="312">
        <v>13579</v>
      </c>
      <c r="I41" s="295"/>
      <c r="J41" s="251">
        <v>60026841</v>
      </c>
      <c r="K41" s="252">
        <v>59877221</v>
      </c>
      <c r="L41" s="252">
        <v>59729080.5</v>
      </c>
      <c r="M41" s="251">
        <v>59438850.5</v>
      </c>
      <c r="N41" s="251">
        <v>59133173</v>
      </c>
      <c r="O41" s="251">
        <v>59013667</v>
      </c>
      <c r="Q41" s="253" t="s">
        <v>9</v>
      </c>
      <c r="R41" s="304">
        <f t="shared" ref="R41:R64" si="4">C41/J41*1000000</f>
        <v>308.445350305874</v>
      </c>
      <c r="S41" s="304">
        <f t="shared" ref="S41:S64" si="5">F41/M41*1000000</f>
        <v>142.41527096827016</v>
      </c>
      <c r="T41" s="304">
        <f t="shared" ref="T41:T64" si="6">G41/N41*1000000</f>
        <v>203.32073166444155</v>
      </c>
      <c r="U41" s="304">
        <f t="shared" ref="U41:U64" si="7">H41/O41*1000000</f>
        <v>230.09924124864162</v>
      </c>
      <c r="W41" s="255" t="s">
        <v>95</v>
      </c>
      <c r="X41" s="305">
        <v>513.11577622185689</v>
      </c>
    </row>
    <row r="42" spans="1:27" x14ac:dyDescent="0.2">
      <c r="A42" s="257" t="s">
        <v>66</v>
      </c>
      <c r="C42" s="258">
        <v>1591</v>
      </c>
      <c r="D42" s="259">
        <v>1368</v>
      </c>
      <c r="E42" s="259">
        <v>1258</v>
      </c>
      <c r="F42" s="258">
        <v>666</v>
      </c>
      <c r="G42" s="313">
        <v>981</v>
      </c>
      <c r="H42" s="314">
        <v>1123</v>
      </c>
      <c r="I42" s="295"/>
      <c r="J42" s="260">
        <v>4413816</v>
      </c>
      <c r="K42" s="261">
        <v>4339238</v>
      </c>
      <c r="L42" s="261">
        <v>4319891</v>
      </c>
      <c r="M42" s="260">
        <v>4293081</v>
      </c>
      <c r="N42" s="260">
        <v>4265647.5</v>
      </c>
      <c r="O42" s="260">
        <v>4253850.5</v>
      </c>
      <c r="Q42" s="255" t="s">
        <v>93</v>
      </c>
      <c r="R42" s="305">
        <f t="shared" si="4"/>
        <v>360.45906761858669</v>
      </c>
      <c r="S42" s="305">
        <f t="shared" si="5"/>
        <v>155.13334129964005</v>
      </c>
      <c r="T42" s="305">
        <f t="shared" si="6"/>
        <v>229.97680891353539</v>
      </c>
      <c r="U42" s="305">
        <f t="shared" si="7"/>
        <v>263.99611363869042</v>
      </c>
      <c r="W42" s="255" t="s">
        <v>100</v>
      </c>
      <c r="X42" s="305">
        <v>344.5807623290861</v>
      </c>
    </row>
    <row r="43" spans="1:27" ht="22.5" x14ac:dyDescent="0.2">
      <c r="A43" s="257" t="s">
        <v>67</v>
      </c>
      <c r="C43" s="262">
        <v>38</v>
      </c>
      <c r="D43" s="263">
        <v>43</v>
      </c>
      <c r="E43" s="263">
        <v>36</v>
      </c>
      <c r="F43" s="262">
        <v>19</v>
      </c>
      <c r="G43" s="311">
        <v>26</v>
      </c>
      <c r="H43" s="312">
        <v>22</v>
      </c>
      <c r="I43" s="295"/>
      <c r="J43" s="260">
        <v>127229</v>
      </c>
      <c r="K43" s="261">
        <v>125933</v>
      </c>
      <c r="L43" s="261">
        <v>125343.5</v>
      </c>
      <c r="M43" s="260">
        <v>124561.5</v>
      </c>
      <c r="N43" s="260">
        <v>123724.5</v>
      </c>
      <c r="O43" s="260">
        <v>123245</v>
      </c>
      <c r="Q43" s="255" t="s">
        <v>162</v>
      </c>
      <c r="R43" s="305">
        <f t="shared" si="4"/>
        <v>298.67404443955388</v>
      </c>
      <c r="S43" s="305">
        <f t="shared" si="5"/>
        <v>152.53509310661801</v>
      </c>
      <c r="T43" s="305">
        <f t="shared" si="6"/>
        <v>210.14431256541752</v>
      </c>
      <c r="U43" s="305">
        <f t="shared" si="7"/>
        <v>178.5062274331616</v>
      </c>
      <c r="W43" s="255" t="s">
        <v>104</v>
      </c>
      <c r="X43" s="305">
        <v>330.90176502511758</v>
      </c>
    </row>
    <row r="44" spans="1:27" x14ac:dyDescent="0.2">
      <c r="A44" s="257" t="s">
        <v>69</v>
      </c>
      <c r="C44" s="258">
        <v>1245</v>
      </c>
      <c r="D44" s="259">
        <v>963</v>
      </c>
      <c r="E44" s="259">
        <v>947</v>
      </c>
      <c r="F44" s="258">
        <v>444</v>
      </c>
      <c r="G44" s="313">
        <v>751</v>
      </c>
      <c r="H44" s="314">
        <v>774</v>
      </c>
      <c r="I44" s="295"/>
      <c r="J44" s="260">
        <v>1591344.5</v>
      </c>
      <c r="K44" s="261">
        <v>1537260.5</v>
      </c>
      <c r="L44" s="261">
        <v>1528903</v>
      </c>
      <c r="M44" s="260">
        <v>1521660.5</v>
      </c>
      <c r="N44" s="260">
        <v>1513861</v>
      </c>
      <c r="O44" s="260">
        <v>1508431.5</v>
      </c>
      <c r="Q44" s="255" t="s">
        <v>95</v>
      </c>
      <c r="R44" s="305">
        <f t="shared" si="4"/>
        <v>782.35730855261068</v>
      </c>
      <c r="S44" s="305">
        <f t="shared" si="5"/>
        <v>291.78650559701066</v>
      </c>
      <c r="T44" s="305">
        <f t="shared" si="6"/>
        <v>496.08253333694438</v>
      </c>
      <c r="U44" s="305">
        <f t="shared" si="7"/>
        <v>513.11577622185689</v>
      </c>
      <c r="W44" s="265" t="s">
        <v>142</v>
      </c>
      <c r="X44" s="306">
        <v>310.6643038363701</v>
      </c>
    </row>
    <row r="45" spans="1:27" x14ac:dyDescent="0.2">
      <c r="A45" s="257" t="s">
        <v>70</v>
      </c>
      <c r="C45" s="262">
        <v>2894</v>
      </c>
      <c r="D45" s="263">
        <v>3085</v>
      </c>
      <c r="E45" s="263">
        <v>2926</v>
      </c>
      <c r="F45" s="262">
        <v>1483</v>
      </c>
      <c r="G45" s="311">
        <v>2275</v>
      </c>
      <c r="H45" s="312">
        <v>2657</v>
      </c>
      <c r="I45" s="295"/>
      <c r="J45" s="260">
        <v>9778562</v>
      </c>
      <c r="K45" s="261">
        <v>9998897.5</v>
      </c>
      <c r="L45" s="261">
        <v>10019217.5</v>
      </c>
      <c r="M45" s="260">
        <v>10004578</v>
      </c>
      <c r="N45" s="260">
        <v>9962279</v>
      </c>
      <c r="O45" s="260">
        <v>9959756.5</v>
      </c>
      <c r="Q45" s="255" t="s">
        <v>96</v>
      </c>
      <c r="R45" s="305">
        <f t="shared" si="4"/>
        <v>295.95353590844951</v>
      </c>
      <c r="S45" s="305">
        <f t="shared" si="5"/>
        <v>148.23213932661628</v>
      </c>
      <c r="T45" s="305">
        <f t="shared" si="6"/>
        <v>228.36140204465264</v>
      </c>
      <c r="U45" s="305">
        <f t="shared" si="7"/>
        <v>266.77359029811618</v>
      </c>
      <c r="W45" s="255" t="s">
        <v>96</v>
      </c>
      <c r="X45" s="305">
        <v>266.77359029811618</v>
      </c>
    </row>
    <row r="46" spans="1:27" ht="22.5" x14ac:dyDescent="0.2">
      <c r="A46" s="257" t="s">
        <v>71</v>
      </c>
      <c r="C46" s="258">
        <v>157</v>
      </c>
      <c r="D46" s="259">
        <v>211</v>
      </c>
      <c r="E46" s="259">
        <v>240</v>
      </c>
      <c r="F46" s="258">
        <v>148</v>
      </c>
      <c r="G46" s="313">
        <v>180</v>
      </c>
      <c r="H46" s="314">
        <v>203</v>
      </c>
      <c r="I46" s="295"/>
      <c r="J46" s="260">
        <v>1033737</v>
      </c>
      <c r="K46" s="261">
        <v>1071386</v>
      </c>
      <c r="L46" s="261">
        <v>1076051.5</v>
      </c>
      <c r="M46" s="260">
        <v>1077573.5</v>
      </c>
      <c r="N46" s="260">
        <v>1075326</v>
      </c>
      <c r="O46" s="260">
        <v>1075358.5</v>
      </c>
      <c r="Q46" s="255" t="s">
        <v>138</v>
      </c>
      <c r="R46" s="305">
        <f t="shared" si="4"/>
        <v>151.87615418621951</v>
      </c>
      <c r="S46" s="305">
        <f t="shared" si="5"/>
        <v>137.34561957954608</v>
      </c>
      <c r="T46" s="305">
        <f t="shared" si="6"/>
        <v>167.39109814140085</v>
      </c>
      <c r="U46" s="305">
        <f t="shared" si="7"/>
        <v>188.77425528323809</v>
      </c>
      <c r="W46" s="255" t="s">
        <v>93</v>
      </c>
      <c r="X46" s="305">
        <v>263.99611363869042</v>
      </c>
    </row>
    <row r="47" spans="1:27" x14ac:dyDescent="0.2">
      <c r="A47" s="257" t="s">
        <v>72</v>
      </c>
      <c r="C47" s="262">
        <v>1376</v>
      </c>
      <c r="D47" s="263">
        <v>1053</v>
      </c>
      <c r="E47" s="263">
        <v>1030</v>
      </c>
      <c r="F47" s="262">
        <v>545</v>
      </c>
      <c r="G47" s="311">
        <v>849</v>
      </c>
      <c r="H47" s="312">
        <v>944</v>
      </c>
      <c r="I47" s="295"/>
      <c r="J47" s="260">
        <v>4883467</v>
      </c>
      <c r="K47" s="261">
        <v>4882763</v>
      </c>
      <c r="L47" s="261">
        <v>4881861.5</v>
      </c>
      <c r="M47" s="260">
        <v>4874481.5</v>
      </c>
      <c r="N47" s="260">
        <v>4858787.5</v>
      </c>
      <c r="O47" s="260">
        <v>4848649</v>
      </c>
      <c r="Q47" s="255" t="s">
        <v>98</v>
      </c>
      <c r="R47" s="305">
        <f t="shared" si="4"/>
        <v>281.76703149627099</v>
      </c>
      <c r="S47" s="305">
        <f t="shared" si="5"/>
        <v>111.80676344755848</v>
      </c>
      <c r="T47" s="305">
        <f t="shared" si="6"/>
        <v>174.73495187842647</v>
      </c>
      <c r="U47" s="305">
        <f t="shared" si="7"/>
        <v>194.69340841129147</v>
      </c>
      <c r="W47" s="255" t="s">
        <v>101</v>
      </c>
      <c r="X47" s="305">
        <v>246.54711179478107</v>
      </c>
    </row>
    <row r="48" spans="1:27" ht="22.5" x14ac:dyDescent="0.2">
      <c r="A48" s="257" t="s">
        <v>73</v>
      </c>
      <c r="C48" s="258">
        <v>277</v>
      </c>
      <c r="D48" s="259">
        <v>294</v>
      </c>
      <c r="E48" s="259">
        <v>204</v>
      </c>
      <c r="F48" s="258">
        <v>134</v>
      </c>
      <c r="G48" s="313">
        <v>131</v>
      </c>
      <c r="H48" s="314">
        <v>194</v>
      </c>
      <c r="I48" s="295"/>
      <c r="J48" s="260">
        <v>1224501.5</v>
      </c>
      <c r="K48" s="261">
        <v>1210784.5</v>
      </c>
      <c r="L48" s="261">
        <v>1208315</v>
      </c>
      <c r="M48" s="260">
        <v>1203863</v>
      </c>
      <c r="N48" s="260">
        <v>1198078.5</v>
      </c>
      <c r="O48" s="260">
        <v>1194447.5</v>
      </c>
      <c r="Q48" s="255" t="s">
        <v>139</v>
      </c>
      <c r="R48" s="305">
        <f t="shared" si="4"/>
        <v>226.21450443302848</v>
      </c>
      <c r="S48" s="305">
        <f t="shared" si="5"/>
        <v>111.30834654773841</v>
      </c>
      <c r="T48" s="305">
        <f t="shared" si="6"/>
        <v>109.34175014408488</v>
      </c>
      <c r="U48" s="305">
        <f t="shared" si="7"/>
        <v>162.41818916277191</v>
      </c>
      <c r="W48" s="253" t="s">
        <v>9</v>
      </c>
      <c r="X48" s="304">
        <v>230.09924124864162</v>
      </c>
    </row>
    <row r="49" spans="1:27" ht="22.5" x14ac:dyDescent="0.2">
      <c r="A49" s="257" t="s">
        <v>74</v>
      </c>
      <c r="C49" s="262">
        <v>2044</v>
      </c>
      <c r="D49" s="263">
        <v>1494</v>
      </c>
      <c r="E49" s="263">
        <v>1532</v>
      </c>
      <c r="F49" s="262">
        <v>826</v>
      </c>
      <c r="G49" s="311">
        <v>1292</v>
      </c>
      <c r="H49" s="312">
        <v>1527</v>
      </c>
      <c r="I49" s="295"/>
      <c r="J49" s="260">
        <v>4381454.5</v>
      </c>
      <c r="K49" s="261">
        <v>4452686.5</v>
      </c>
      <c r="L49" s="261">
        <v>4461786</v>
      </c>
      <c r="M49" s="260">
        <v>4451528</v>
      </c>
      <c r="N49" s="260">
        <v>4432151.5</v>
      </c>
      <c r="O49" s="260">
        <v>4431472</v>
      </c>
      <c r="Q49" s="255" t="s">
        <v>100</v>
      </c>
      <c r="R49" s="305">
        <f t="shared" si="4"/>
        <v>466.51174855290634</v>
      </c>
      <c r="S49" s="305">
        <f t="shared" si="5"/>
        <v>185.55426361465095</v>
      </c>
      <c r="T49" s="305">
        <f t="shared" si="6"/>
        <v>291.506280866076</v>
      </c>
      <c r="U49" s="305">
        <f t="shared" si="7"/>
        <v>344.5807623290861</v>
      </c>
      <c r="W49" s="265" t="s">
        <v>144</v>
      </c>
      <c r="X49" s="306">
        <v>227.77303622797132</v>
      </c>
    </row>
    <row r="50" spans="1:27" x14ac:dyDescent="0.2">
      <c r="A50" s="257" t="s">
        <v>75</v>
      </c>
      <c r="C50" s="258">
        <v>1311</v>
      </c>
      <c r="D50" s="259">
        <v>968</v>
      </c>
      <c r="E50" s="259">
        <v>937</v>
      </c>
      <c r="F50" s="258">
        <v>527</v>
      </c>
      <c r="G50" s="313">
        <v>875</v>
      </c>
      <c r="H50" s="314">
        <v>903</v>
      </c>
      <c r="I50" s="295"/>
      <c r="J50" s="260">
        <v>3729899</v>
      </c>
      <c r="K50" s="261">
        <v>3706695.5</v>
      </c>
      <c r="L50" s="261">
        <v>3696949</v>
      </c>
      <c r="M50" s="260">
        <v>3692710</v>
      </c>
      <c r="N50" s="260">
        <v>3678028</v>
      </c>
      <c r="O50" s="260">
        <v>3662586</v>
      </c>
      <c r="Q50" s="255" t="s">
        <v>101</v>
      </c>
      <c r="R50" s="305">
        <f t="shared" si="4"/>
        <v>351.48404822757936</v>
      </c>
      <c r="S50" s="305">
        <f t="shared" si="5"/>
        <v>142.71361682883304</v>
      </c>
      <c r="T50" s="305">
        <f t="shared" si="6"/>
        <v>237.89922208313803</v>
      </c>
      <c r="U50" s="305">
        <f t="shared" si="7"/>
        <v>246.54711179478107</v>
      </c>
      <c r="W50" s="253" t="s">
        <v>10</v>
      </c>
      <c r="X50" s="307">
        <v>213.45244817009649</v>
      </c>
    </row>
    <row r="51" spans="1:27" x14ac:dyDescent="0.2">
      <c r="A51" s="257" t="s">
        <v>76</v>
      </c>
      <c r="C51" s="262">
        <v>174</v>
      </c>
      <c r="D51" s="263">
        <v>148</v>
      </c>
      <c r="E51" s="263">
        <v>149</v>
      </c>
      <c r="F51" s="262">
        <v>95</v>
      </c>
      <c r="G51" s="311">
        <v>134</v>
      </c>
      <c r="H51" s="312">
        <v>171</v>
      </c>
      <c r="I51" s="295"/>
      <c r="J51" s="260">
        <v>889928.5</v>
      </c>
      <c r="K51" s="261">
        <v>875110.5</v>
      </c>
      <c r="L51" s="261">
        <v>871954.5</v>
      </c>
      <c r="M51" s="260">
        <v>867808.5</v>
      </c>
      <c r="N51" s="260">
        <v>862132</v>
      </c>
      <c r="O51" s="260">
        <v>857609.5</v>
      </c>
      <c r="Q51" s="255" t="s">
        <v>102</v>
      </c>
      <c r="R51" s="305">
        <f t="shared" si="4"/>
        <v>195.52132558964007</v>
      </c>
      <c r="S51" s="305">
        <f t="shared" si="5"/>
        <v>109.47115636687126</v>
      </c>
      <c r="T51" s="305">
        <f t="shared" si="6"/>
        <v>155.42863505820455</v>
      </c>
      <c r="U51" s="305">
        <f t="shared" si="7"/>
        <v>199.39144797253294</v>
      </c>
      <c r="W51" s="255" t="s">
        <v>114</v>
      </c>
      <c r="X51" s="305">
        <v>200.4696628968903</v>
      </c>
    </row>
    <row r="52" spans="1:27" x14ac:dyDescent="0.2">
      <c r="A52" s="257" t="s">
        <v>77</v>
      </c>
      <c r="C52" s="258">
        <v>492</v>
      </c>
      <c r="D52" s="259">
        <v>343</v>
      </c>
      <c r="E52" s="259">
        <v>338</v>
      </c>
      <c r="F52" s="258">
        <v>210</v>
      </c>
      <c r="G52" s="313">
        <v>262</v>
      </c>
      <c r="H52" s="314">
        <v>264</v>
      </c>
      <c r="I52" s="295"/>
      <c r="J52" s="260">
        <v>1549813</v>
      </c>
      <c r="K52" s="261">
        <v>1523326</v>
      </c>
      <c r="L52" s="261">
        <v>1516496.5</v>
      </c>
      <c r="M52" s="260">
        <v>1505454</v>
      </c>
      <c r="N52" s="260">
        <v>1492693</v>
      </c>
      <c r="O52" s="260">
        <v>1485724</v>
      </c>
      <c r="Q52" s="255" t="s">
        <v>103</v>
      </c>
      <c r="R52" s="305">
        <f t="shared" si="4"/>
        <v>317.45765456864797</v>
      </c>
      <c r="S52" s="305">
        <f t="shared" si="5"/>
        <v>139.49280416405949</v>
      </c>
      <c r="T52" s="305">
        <f t="shared" si="6"/>
        <v>175.52169133237712</v>
      </c>
      <c r="U52" s="305">
        <f t="shared" si="7"/>
        <v>177.69114586558473</v>
      </c>
      <c r="W52" s="255" t="s">
        <v>102</v>
      </c>
      <c r="X52" s="305">
        <v>199.39144797253294</v>
      </c>
    </row>
    <row r="53" spans="1:27" x14ac:dyDescent="0.2">
      <c r="A53" s="257" t="s">
        <v>78</v>
      </c>
      <c r="C53" s="262">
        <v>2601</v>
      </c>
      <c r="D53" s="263">
        <v>2004</v>
      </c>
      <c r="E53" s="263">
        <v>1895</v>
      </c>
      <c r="F53" s="262">
        <v>1263</v>
      </c>
      <c r="G53" s="311">
        <v>1499</v>
      </c>
      <c r="H53" s="312">
        <v>1892</v>
      </c>
      <c r="I53" s="295"/>
      <c r="J53" s="260">
        <v>5584376</v>
      </c>
      <c r="K53" s="261">
        <v>5773841</v>
      </c>
      <c r="L53" s="261">
        <v>5764388</v>
      </c>
      <c r="M53" s="260">
        <v>5743049.5</v>
      </c>
      <c r="N53" s="260">
        <v>5722640.5</v>
      </c>
      <c r="O53" s="260">
        <v>5717709</v>
      </c>
      <c r="Q53" s="255" t="s">
        <v>104</v>
      </c>
      <c r="R53" s="305">
        <f t="shared" si="4"/>
        <v>465.76376662316432</v>
      </c>
      <c r="S53" s="305">
        <f t="shared" si="5"/>
        <v>219.91800697521413</v>
      </c>
      <c r="T53" s="305">
        <f t="shared" si="6"/>
        <v>261.94201784997682</v>
      </c>
      <c r="U53" s="305">
        <f t="shared" si="7"/>
        <v>330.90176502511758</v>
      </c>
      <c r="W53" s="255" t="s">
        <v>110</v>
      </c>
      <c r="X53" s="305">
        <v>196.36893717582657</v>
      </c>
    </row>
    <row r="54" spans="1:27" x14ac:dyDescent="0.2">
      <c r="A54" s="267" t="s">
        <v>79</v>
      </c>
      <c r="C54" s="268">
        <v>508</v>
      </c>
      <c r="D54" s="269">
        <v>370</v>
      </c>
      <c r="E54" s="269">
        <v>381</v>
      </c>
      <c r="F54" s="268">
        <v>221</v>
      </c>
      <c r="G54" s="313">
        <v>347</v>
      </c>
      <c r="H54" s="314">
        <v>272</v>
      </c>
      <c r="I54" s="295"/>
      <c r="J54" s="270">
        <v>1330422</v>
      </c>
      <c r="K54" s="252">
        <v>1303352</v>
      </c>
      <c r="L54" s="252">
        <v>1297293</v>
      </c>
      <c r="M54" s="270">
        <v>1287476.5</v>
      </c>
      <c r="N54" s="270">
        <v>1278481</v>
      </c>
      <c r="O54" s="270">
        <v>1274288.5</v>
      </c>
      <c r="Q54" s="253" t="s">
        <v>10</v>
      </c>
      <c r="R54" s="307">
        <f t="shared" si="4"/>
        <v>381.83373395809753</v>
      </c>
      <c r="S54" s="307">
        <f t="shared" si="5"/>
        <v>171.65361853206642</v>
      </c>
      <c r="T54" s="307">
        <f t="shared" si="6"/>
        <v>271.41584427144397</v>
      </c>
      <c r="U54" s="307">
        <f t="shared" si="7"/>
        <v>213.45244817009649</v>
      </c>
      <c r="W54" s="255" t="s">
        <v>98</v>
      </c>
      <c r="X54" s="305">
        <v>194.69340841129147</v>
      </c>
    </row>
    <row r="55" spans="1:27" x14ac:dyDescent="0.2">
      <c r="A55" s="273" t="s">
        <v>80</v>
      </c>
      <c r="C55" s="274">
        <v>98</v>
      </c>
      <c r="D55" s="263">
        <v>92</v>
      </c>
      <c r="E55" s="263">
        <v>76</v>
      </c>
      <c r="F55" s="274">
        <v>58</v>
      </c>
      <c r="G55" s="311">
        <v>64</v>
      </c>
      <c r="H55" s="312">
        <v>43</v>
      </c>
      <c r="I55" s="295"/>
      <c r="J55" s="275">
        <v>306162</v>
      </c>
      <c r="K55" s="261">
        <v>298198.5</v>
      </c>
      <c r="L55" s="261">
        <v>296075.5</v>
      </c>
      <c r="M55" s="275">
        <v>292824.5</v>
      </c>
      <c r="N55" s="275">
        <v>289883.5</v>
      </c>
      <c r="O55" s="275">
        <v>288381</v>
      </c>
      <c r="Q55" s="265" t="s">
        <v>141</v>
      </c>
      <c r="R55" s="306">
        <f t="shared" si="4"/>
        <v>320.09197744984681</v>
      </c>
      <c r="S55" s="306">
        <f t="shared" si="5"/>
        <v>198.07085814199291</v>
      </c>
      <c r="T55" s="306">
        <f t="shared" si="6"/>
        <v>220.77834716360192</v>
      </c>
      <c r="U55" s="306">
        <f t="shared" si="7"/>
        <v>149.10829770338543</v>
      </c>
      <c r="W55" s="255" t="s">
        <v>138</v>
      </c>
      <c r="X55" s="305">
        <v>188.77425528323809</v>
      </c>
    </row>
    <row r="56" spans="1:27" x14ac:dyDescent="0.2">
      <c r="A56" s="273" t="s">
        <v>81</v>
      </c>
      <c r="C56" s="276">
        <v>139</v>
      </c>
      <c r="D56" s="259">
        <v>85</v>
      </c>
      <c r="E56" s="259">
        <v>92</v>
      </c>
      <c r="F56" s="276">
        <v>57</v>
      </c>
      <c r="G56" s="313">
        <v>130</v>
      </c>
      <c r="H56" s="314">
        <v>93</v>
      </c>
      <c r="I56" s="295"/>
      <c r="J56" s="275">
        <v>309851.5</v>
      </c>
      <c r="K56" s="261">
        <v>305592.5</v>
      </c>
      <c r="L56" s="261">
        <v>304595.5</v>
      </c>
      <c r="M56" s="275">
        <v>302502</v>
      </c>
      <c r="N56" s="275">
        <v>300375</v>
      </c>
      <c r="O56" s="275">
        <v>299358.5</v>
      </c>
      <c r="Q56" s="265" t="s">
        <v>142</v>
      </c>
      <c r="R56" s="306">
        <f t="shared" si="4"/>
        <v>448.60199159920154</v>
      </c>
      <c r="S56" s="306">
        <f t="shared" si="5"/>
        <v>188.42850625780989</v>
      </c>
      <c r="T56" s="306">
        <f t="shared" si="6"/>
        <v>432.79234290470242</v>
      </c>
      <c r="U56" s="306">
        <f t="shared" si="7"/>
        <v>310.6643038363701</v>
      </c>
      <c r="W56" s="255" t="s">
        <v>113</v>
      </c>
      <c r="X56" s="305">
        <v>184.76179774309682</v>
      </c>
      <c r="AA56" s="277" t="s">
        <v>118</v>
      </c>
    </row>
    <row r="57" spans="1:27" x14ac:dyDescent="0.2">
      <c r="A57" s="273" t="s">
        <v>82</v>
      </c>
      <c r="C57" s="274">
        <v>75</v>
      </c>
      <c r="D57" s="263">
        <v>55</v>
      </c>
      <c r="E57" s="263">
        <v>31</v>
      </c>
      <c r="F57" s="274">
        <v>18</v>
      </c>
      <c r="G57" s="311">
        <v>33</v>
      </c>
      <c r="H57" s="312">
        <v>51</v>
      </c>
      <c r="I57" s="295"/>
      <c r="J57" s="275">
        <v>320803</v>
      </c>
      <c r="K57" s="261">
        <v>317700</v>
      </c>
      <c r="L57" s="261">
        <v>316864.5</v>
      </c>
      <c r="M57" s="275">
        <v>315122.5</v>
      </c>
      <c r="N57" s="275">
        <v>313756.5</v>
      </c>
      <c r="O57" s="275">
        <v>313370.5</v>
      </c>
      <c r="Q57" s="265" t="s">
        <v>143</v>
      </c>
      <c r="R57" s="306">
        <f t="shared" si="4"/>
        <v>233.78833739085982</v>
      </c>
      <c r="S57" s="306">
        <f t="shared" si="5"/>
        <v>57.120643559250766</v>
      </c>
      <c r="T57" s="306">
        <f t="shared" si="6"/>
        <v>105.17710390063631</v>
      </c>
      <c r="U57" s="306">
        <f t="shared" si="7"/>
        <v>162.74665292361598</v>
      </c>
      <c r="W57" s="255" t="s">
        <v>162</v>
      </c>
      <c r="X57" s="305">
        <v>178.5062274331616</v>
      </c>
    </row>
    <row r="58" spans="1:27" x14ac:dyDescent="0.2">
      <c r="A58" s="273" t="s">
        <v>83</v>
      </c>
      <c r="C58" s="276">
        <v>196</v>
      </c>
      <c r="D58" s="259">
        <v>138</v>
      </c>
      <c r="E58" s="259">
        <v>182</v>
      </c>
      <c r="F58" s="276">
        <v>88</v>
      </c>
      <c r="G58" s="313">
        <v>120</v>
      </c>
      <c r="H58" s="314">
        <v>85</v>
      </c>
      <c r="I58" s="295"/>
      <c r="J58" s="275">
        <v>393605.5</v>
      </c>
      <c r="K58" s="261">
        <v>381861</v>
      </c>
      <c r="L58" s="261">
        <v>379757.5</v>
      </c>
      <c r="M58" s="275">
        <v>377027.5</v>
      </c>
      <c r="N58" s="275">
        <v>374466</v>
      </c>
      <c r="O58" s="275">
        <v>373178.5</v>
      </c>
      <c r="Q58" s="265" t="s">
        <v>144</v>
      </c>
      <c r="R58" s="306">
        <f t="shared" si="4"/>
        <v>497.96052138499084</v>
      </c>
      <c r="S58" s="306">
        <f t="shared" si="5"/>
        <v>233.40472511952046</v>
      </c>
      <c r="T58" s="306">
        <f t="shared" si="6"/>
        <v>320.45632981365463</v>
      </c>
      <c r="U58" s="306">
        <f t="shared" si="7"/>
        <v>227.77303622797132</v>
      </c>
      <c r="W58" s="255" t="s">
        <v>103</v>
      </c>
      <c r="X58" s="305">
        <v>177.69114586558473</v>
      </c>
    </row>
    <row r="59" spans="1:27" x14ac:dyDescent="0.2">
      <c r="A59" s="257" t="s">
        <v>84</v>
      </c>
      <c r="C59" s="262">
        <v>14</v>
      </c>
      <c r="D59" s="263">
        <v>29</v>
      </c>
      <c r="E59" s="263">
        <v>25</v>
      </c>
      <c r="F59" s="262">
        <v>16</v>
      </c>
      <c r="G59" s="311">
        <v>21</v>
      </c>
      <c r="H59" s="312">
        <v>13</v>
      </c>
      <c r="I59" s="295"/>
      <c r="J59" s="279">
        <v>314366</v>
      </c>
      <c r="K59" s="261">
        <v>305177</v>
      </c>
      <c r="L59" s="261">
        <v>302153</v>
      </c>
      <c r="M59" s="279">
        <v>297405</v>
      </c>
      <c r="N59" s="279">
        <v>293222</v>
      </c>
      <c r="O59" s="279">
        <v>291393</v>
      </c>
      <c r="Q59" s="255" t="s">
        <v>109</v>
      </c>
      <c r="R59" s="305">
        <f t="shared" si="4"/>
        <v>44.53407811277301</v>
      </c>
      <c r="S59" s="305">
        <f t="shared" si="5"/>
        <v>53.798692019300276</v>
      </c>
      <c r="T59" s="305">
        <f t="shared" si="6"/>
        <v>71.618091411967725</v>
      </c>
      <c r="U59" s="305">
        <f t="shared" si="7"/>
        <v>44.613288582773087</v>
      </c>
      <c r="W59" s="265" t="s">
        <v>143</v>
      </c>
      <c r="X59" s="306">
        <v>162.74665292361598</v>
      </c>
    </row>
    <row r="60" spans="1:27" x14ac:dyDescent="0.2">
      <c r="A60" s="257" t="s">
        <v>85</v>
      </c>
      <c r="C60" s="258">
        <v>1365</v>
      </c>
      <c r="D60" s="259">
        <v>1152</v>
      </c>
      <c r="E60" s="259">
        <v>1215</v>
      </c>
      <c r="F60" s="258">
        <v>692</v>
      </c>
      <c r="G60" s="313">
        <v>941</v>
      </c>
      <c r="H60" s="314">
        <v>1103</v>
      </c>
      <c r="I60" s="295"/>
      <c r="J60" s="260">
        <v>5825210</v>
      </c>
      <c r="K60" s="261">
        <v>5751590</v>
      </c>
      <c r="L60" s="261">
        <v>5726217</v>
      </c>
      <c r="M60" s="260">
        <v>5668201.5</v>
      </c>
      <c r="N60" s="260">
        <v>5624340</v>
      </c>
      <c r="O60" s="260">
        <v>5616978</v>
      </c>
      <c r="Q60" s="255" t="s">
        <v>110</v>
      </c>
      <c r="R60" s="305">
        <f t="shared" si="4"/>
        <v>234.32631613280896</v>
      </c>
      <c r="S60" s="305">
        <f t="shared" si="5"/>
        <v>122.08458009123352</v>
      </c>
      <c r="T60" s="305">
        <f t="shared" si="6"/>
        <v>167.30851975520682</v>
      </c>
      <c r="U60" s="305">
        <f t="shared" si="7"/>
        <v>196.36893717582657</v>
      </c>
      <c r="W60" s="255" t="s">
        <v>139</v>
      </c>
      <c r="X60" s="305">
        <v>162.41818916277191</v>
      </c>
    </row>
    <row r="61" spans="1:27" x14ac:dyDescent="0.2">
      <c r="A61" s="257" t="s">
        <v>86</v>
      </c>
      <c r="C61" s="262">
        <v>235</v>
      </c>
      <c r="D61" s="263">
        <v>149</v>
      </c>
      <c r="E61" s="263">
        <v>161</v>
      </c>
      <c r="F61" s="262">
        <v>100</v>
      </c>
      <c r="G61" s="311">
        <v>133</v>
      </c>
      <c r="H61" s="312">
        <v>134</v>
      </c>
      <c r="I61" s="295"/>
      <c r="J61" s="260">
        <v>4102177.5</v>
      </c>
      <c r="K61" s="261">
        <v>3988247</v>
      </c>
      <c r="L61" s="261">
        <v>3964416.5</v>
      </c>
      <c r="M61" s="260">
        <v>3943541</v>
      </c>
      <c r="N61" s="260">
        <v>3928359</v>
      </c>
      <c r="O61" s="260">
        <v>3915312</v>
      </c>
      <c r="Q61" s="255" t="s">
        <v>111</v>
      </c>
      <c r="R61" s="305">
        <f t="shared" si="4"/>
        <v>57.28664837150513</v>
      </c>
      <c r="S61" s="305">
        <f t="shared" si="5"/>
        <v>25.357920711360681</v>
      </c>
      <c r="T61" s="305">
        <f t="shared" si="6"/>
        <v>33.856376161140062</v>
      </c>
      <c r="U61" s="305">
        <f t="shared" si="7"/>
        <v>34.224603301090696</v>
      </c>
      <c r="W61" s="265" t="s">
        <v>141</v>
      </c>
      <c r="X61" s="306">
        <v>149.10829770338543</v>
      </c>
    </row>
    <row r="62" spans="1:27" x14ac:dyDescent="0.2">
      <c r="A62" s="257" t="s">
        <v>87</v>
      </c>
      <c r="C62" s="258">
        <v>88</v>
      </c>
      <c r="D62" s="259">
        <v>108</v>
      </c>
      <c r="E62" s="259">
        <v>59</v>
      </c>
      <c r="F62" s="258">
        <v>32</v>
      </c>
      <c r="G62" s="313">
        <v>38</v>
      </c>
      <c r="H62" s="314">
        <v>74</v>
      </c>
      <c r="I62" s="295"/>
      <c r="J62" s="260">
        <v>580075</v>
      </c>
      <c r="K62" s="261">
        <v>560777.5</v>
      </c>
      <c r="L62" s="261">
        <v>555920.5</v>
      </c>
      <c r="M62" s="260">
        <v>549192</v>
      </c>
      <c r="N62" s="260">
        <v>543149</v>
      </c>
      <c r="O62" s="260">
        <v>539372.5</v>
      </c>
      <c r="Q62" s="255" t="s">
        <v>112</v>
      </c>
      <c r="R62" s="305">
        <f t="shared" si="4"/>
        <v>151.70452096711634</v>
      </c>
      <c r="S62" s="305">
        <f t="shared" si="5"/>
        <v>58.267418316362949</v>
      </c>
      <c r="T62" s="305">
        <f t="shared" si="6"/>
        <v>69.962386011941476</v>
      </c>
      <c r="U62" s="305">
        <f t="shared" si="7"/>
        <v>137.19646441003201</v>
      </c>
      <c r="W62" s="255" t="s">
        <v>112</v>
      </c>
      <c r="X62" s="305">
        <v>137.19646441003201</v>
      </c>
    </row>
    <row r="63" spans="1:27" x14ac:dyDescent="0.2">
      <c r="A63" s="257" t="s">
        <v>88</v>
      </c>
      <c r="C63" s="262">
        <v>621</v>
      </c>
      <c r="D63" s="263">
        <v>564</v>
      </c>
      <c r="E63" s="263">
        <v>389</v>
      </c>
      <c r="F63" s="262">
        <v>226</v>
      </c>
      <c r="G63" s="311">
        <v>332</v>
      </c>
      <c r="H63" s="312">
        <v>342</v>
      </c>
      <c r="I63" s="295"/>
      <c r="J63" s="260">
        <v>1970292.5</v>
      </c>
      <c r="K63" s="261">
        <v>1918139</v>
      </c>
      <c r="L63" s="261">
        <v>1903065.5</v>
      </c>
      <c r="M63" s="260">
        <v>1877355.5</v>
      </c>
      <c r="N63" s="260">
        <v>1858027.5</v>
      </c>
      <c r="O63" s="260">
        <v>1851032</v>
      </c>
      <c r="Q63" s="255" t="s">
        <v>113</v>
      </c>
      <c r="R63" s="305">
        <f t="shared" si="4"/>
        <v>315.18162912359458</v>
      </c>
      <c r="S63" s="305">
        <f t="shared" si="5"/>
        <v>120.38210131219154</v>
      </c>
      <c r="T63" s="305">
        <f t="shared" si="6"/>
        <v>178.68411527816463</v>
      </c>
      <c r="U63" s="305">
        <f t="shared" si="7"/>
        <v>184.76179774309682</v>
      </c>
      <c r="W63" s="255" t="s">
        <v>109</v>
      </c>
      <c r="X63" s="305">
        <v>44.613288582773087</v>
      </c>
    </row>
    <row r="64" spans="1:27" x14ac:dyDescent="0.2">
      <c r="A64" s="257" t="s">
        <v>89</v>
      </c>
      <c r="C64" s="258">
        <v>1484</v>
      </c>
      <c r="D64" s="259">
        <v>1199</v>
      </c>
      <c r="E64" s="259">
        <v>1287</v>
      </c>
      <c r="F64" s="258">
        <v>818</v>
      </c>
      <c r="G64" s="313">
        <v>956</v>
      </c>
      <c r="H64" s="314">
        <v>967</v>
      </c>
      <c r="I64" s="295"/>
      <c r="J64" s="260">
        <v>5060714</v>
      </c>
      <c r="K64" s="261">
        <v>4925368</v>
      </c>
      <c r="L64" s="261">
        <v>4891919</v>
      </c>
      <c r="M64" s="260">
        <v>4854497.5</v>
      </c>
      <c r="N64" s="260">
        <v>4833517</v>
      </c>
      <c r="O64" s="260">
        <v>4823672.5</v>
      </c>
      <c r="Q64" s="255" t="s">
        <v>114</v>
      </c>
      <c r="R64" s="305">
        <f t="shared" si="4"/>
        <v>293.23925438189156</v>
      </c>
      <c r="S64" s="305">
        <f t="shared" si="5"/>
        <v>168.50353718381768</v>
      </c>
      <c r="T64" s="305">
        <f t="shared" si="6"/>
        <v>197.78558759594719</v>
      </c>
      <c r="U64" s="305">
        <f t="shared" si="7"/>
        <v>200.4696628968903</v>
      </c>
      <c r="W64" s="255" t="s">
        <v>111</v>
      </c>
      <c r="X64" s="305">
        <v>34.224603301090696</v>
      </c>
    </row>
    <row r="65" spans="1:27" x14ac:dyDescent="0.2">
      <c r="A65" s="257" t="s">
        <v>90</v>
      </c>
      <c r="C65" s="262" t="s">
        <v>68</v>
      </c>
      <c r="D65" s="263" t="s">
        <v>68</v>
      </c>
      <c r="E65" s="263" t="s">
        <v>68</v>
      </c>
      <c r="F65" s="262" t="s">
        <v>68</v>
      </c>
      <c r="G65" s="315" t="s">
        <v>68</v>
      </c>
      <c r="H65" s="316" t="s">
        <v>68</v>
      </c>
      <c r="I65" s="295"/>
      <c r="J65" s="260">
        <v>1655456</v>
      </c>
      <c r="K65" s="261">
        <v>1626648.5</v>
      </c>
      <c r="L65" s="261">
        <v>1616939</v>
      </c>
      <c r="M65" s="260">
        <v>1600832.5</v>
      </c>
      <c r="N65" s="260">
        <v>1588728.5</v>
      </c>
      <c r="O65" s="260">
        <v>1582779.5</v>
      </c>
      <c r="Q65" s="255" t="s">
        <v>115</v>
      </c>
      <c r="R65" s="317" t="s">
        <v>53</v>
      </c>
      <c r="S65" s="317" t="s">
        <v>53</v>
      </c>
      <c r="T65" s="317" t="s">
        <v>53</v>
      </c>
      <c r="U65" s="317" t="s">
        <v>53</v>
      </c>
      <c r="W65" s="255" t="s">
        <v>115</v>
      </c>
      <c r="X65" s="317" t="s">
        <v>53</v>
      </c>
    </row>
    <row r="66" spans="1:27" x14ac:dyDescent="0.2">
      <c r="G66" s="295"/>
      <c r="H66" s="295"/>
      <c r="W66" s="294" t="s">
        <v>115</v>
      </c>
      <c r="X66" s="318"/>
      <c r="Y66" s="231" t="s">
        <v>179</v>
      </c>
    </row>
    <row r="69" spans="1:27" ht="15" x14ac:dyDescent="0.25">
      <c r="A69" s="233" t="s">
        <v>180</v>
      </c>
      <c r="J69" s="234" t="s">
        <v>91</v>
      </c>
    </row>
    <row r="70" spans="1:27" x14ac:dyDescent="0.2">
      <c r="Q70" s="296" t="s">
        <v>181</v>
      </c>
      <c r="AA70" s="303" t="s">
        <v>182</v>
      </c>
    </row>
    <row r="72" spans="1:27" ht="13.5" thickBot="1" x14ac:dyDescent="0.25">
      <c r="C72" s="237" t="s">
        <v>28</v>
      </c>
      <c r="D72" s="238" t="s">
        <v>35</v>
      </c>
      <c r="E72" s="239" t="s">
        <v>36</v>
      </c>
      <c r="F72" s="237" t="s">
        <v>37</v>
      </c>
      <c r="G72" s="237">
        <v>2021</v>
      </c>
      <c r="H72" s="310">
        <v>2022</v>
      </c>
      <c r="J72" s="35" t="s">
        <v>28</v>
      </c>
      <c r="K72" s="240" t="s">
        <v>35</v>
      </c>
      <c r="L72" s="241" t="s">
        <v>36</v>
      </c>
      <c r="M72" s="124" t="s">
        <v>37</v>
      </c>
      <c r="N72" s="242">
        <v>2021</v>
      </c>
      <c r="O72" s="242">
        <v>2022</v>
      </c>
      <c r="Q72" s="243" t="s">
        <v>8</v>
      </c>
      <c r="R72" s="244">
        <v>2011</v>
      </c>
      <c r="S72" s="244">
        <v>2020</v>
      </c>
      <c r="T72" s="244">
        <v>2021</v>
      </c>
      <c r="U72" s="244">
        <v>2022</v>
      </c>
      <c r="W72" s="243" t="s">
        <v>8</v>
      </c>
      <c r="X72" s="244">
        <v>2022</v>
      </c>
    </row>
    <row r="73" spans="1:27" x14ac:dyDescent="0.2">
      <c r="A73" s="248" t="s">
        <v>9</v>
      </c>
      <c r="C73" s="249">
        <v>60503</v>
      </c>
      <c r="D73" s="250">
        <v>57767</v>
      </c>
      <c r="E73" s="250">
        <v>57581</v>
      </c>
      <c r="F73" s="249">
        <v>39251</v>
      </c>
      <c r="G73" s="311">
        <v>49976</v>
      </c>
      <c r="H73" s="312">
        <v>53962</v>
      </c>
      <c r="I73" s="295"/>
      <c r="J73" s="251">
        <v>60026841</v>
      </c>
      <c r="K73" s="252">
        <v>59877221</v>
      </c>
      <c r="L73" s="252">
        <v>59729080.5</v>
      </c>
      <c r="M73" s="251">
        <v>59438850.5</v>
      </c>
      <c r="N73" s="251">
        <v>59133173</v>
      </c>
      <c r="O73" s="251">
        <v>59013667</v>
      </c>
      <c r="Q73" s="253" t="s">
        <v>9</v>
      </c>
      <c r="R73" s="304">
        <f t="shared" ref="R73:R97" si="8">C73/J73*1000000</f>
        <v>1007.932434758644</v>
      </c>
      <c r="S73" s="304">
        <f t="shared" ref="S73:S97" si="9">F73/M73*1000000</f>
        <v>660.35933854407222</v>
      </c>
      <c r="T73" s="304">
        <f t="shared" ref="T73:T97" si="10">G73/N73*1000000</f>
        <v>845.14321597455967</v>
      </c>
      <c r="U73" s="304">
        <f t="shared" ref="U73:U97" si="11">H73/O73*1000000</f>
        <v>914.39835453709384</v>
      </c>
      <c r="W73" s="255" t="s">
        <v>138</v>
      </c>
      <c r="X73" s="305">
        <v>1547.39093985866</v>
      </c>
    </row>
    <row r="74" spans="1:27" x14ac:dyDescent="0.2">
      <c r="A74" s="257" t="s">
        <v>66</v>
      </c>
      <c r="C74" s="258">
        <v>4145</v>
      </c>
      <c r="D74" s="259">
        <v>3637</v>
      </c>
      <c r="E74" s="259">
        <v>3442</v>
      </c>
      <c r="F74" s="258">
        <v>2375</v>
      </c>
      <c r="G74" s="313">
        <v>3262</v>
      </c>
      <c r="H74" s="314">
        <v>3302</v>
      </c>
      <c r="I74" s="295"/>
      <c r="J74" s="260">
        <v>4413816</v>
      </c>
      <c r="K74" s="261">
        <v>4339238</v>
      </c>
      <c r="L74" s="261">
        <v>4319891</v>
      </c>
      <c r="M74" s="260">
        <v>4293081</v>
      </c>
      <c r="N74" s="260">
        <v>4265647.5</v>
      </c>
      <c r="O74" s="260">
        <v>4253850.5</v>
      </c>
      <c r="Q74" s="255" t="s">
        <v>93</v>
      </c>
      <c r="R74" s="305">
        <f t="shared" si="8"/>
        <v>939.09669093591572</v>
      </c>
      <c r="S74" s="305">
        <f t="shared" si="9"/>
        <v>553.21574412409177</v>
      </c>
      <c r="T74" s="305">
        <f t="shared" si="10"/>
        <v>764.71391506213308</v>
      </c>
      <c r="U74" s="305">
        <f t="shared" si="11"/>
        <v>776.23790492872286</v>
      </c>
      <c r="W74" s="255" t="s">
        <v>162</v>
      </c>
      <c r="X74" s="305">
        <v>1444.2776583228529</v>
      </c>
    </row>
    <row r="75" spans="1:27" ht="22.5" x14ac:dyDescent="0.2">
      <c r="A75" s="257" t="s">
        <v>67</v>
      </c>
      <c r="C75" s="262">
        <v>108</v>
      </c>
      <c r="D75" s="263">
        <v>160</v>
      </c>
      <c r="E75" s="263">
        <v>167</v>
      </c>
      <c r="F75" s="262">
        <v>118</v>
      </c>
      <c r="G75" s="311">
        <v>130</v>
      </c>
      <c r="H75" s="312">
        <v>178</v>
      </c>
      <c r="I75" s="295"/>
      <c r="J75" s="260">
        <v>127229</v>
      </c>
      <c r="K75" s="261">
        <v>125933</v>
      </c>
      <c r="L75" s="261">
        <v>125343.5</v>
      </c>
      <c r="M75" s="260">
        <v>124561.5</v>
      </c>
      <c r="N75" s="260">
        <v>123724.5</v>
      </c>
      <c r="O75" s="260">
        <v>123245</v>
      </c>
      <c r="Q75" s="255" t="s">
        <v>162</v>
      </c>
      <c r="R75" s="305">
        <f t="shared" si="8"/>
        <v>848.863073670311</v>
      </c>
      <c r="S75" s="305">
        <f t="shared" si="9"/>
        <v>947.32320982004876</v>
      </c>
      <c r="T75" s="305">
        <f t="shared" si="10"/>
        <v>1050.7215628270876</v>
      </c>
      <c r="U75" s="305">
        <f t="shared" si="11"/>
        <v>1444.2776583228529</v>
      </c>
      <c r="W75" s="255" t="s">
        <v>115</v>
      </c>
      <c r="X75" s="305">
        <v>1328.6752829437075</v>
      </c>
    </row>
    <row r="76" spans="1:27" x14ac:dyDescent="0.2">
      <c r="A76" s="257" t="s">
        <v>69</v>
      </c>
      <c r="C76" s="258">
        <v>776</v>
      </c>
      <c r="D76" s="259">
        <v>835</v>
      </c>
      <c r="E76" s="259">
        <v>809</v>
      </c>
      <c r="F76" s="258">
        <v>641</v>
      </c>
      <c r="G76" s="313">
        <v>785</v>
      </c>
      <c r="H76" s="314">
        <v>926</v>
      </c>
      <c r="I76" s="295"/>
      <c r="J76" s="260">
        <v>1591344.5</v>
      </c>
      <c r="K76" s="261">
        <v>1537260.5</v>
      </c>
      <c r="L76" s="261">
        <v>1528903</v>
      </c>
      <c r="M76" s="260">
        <v>1521660.5</v>
      </c>
      <c r="N76" s="260">
        <v>1513861</v>
      </c>
      <c r="O76" s="260">
        <v>1508431.5</v>
      </c>
      <c r="Q76" s="255" t="s">
        <v>95</v>
      </c>
      <c r="R76" s="305">
        <f t="shared" si="8"/>
        <v>487.637969025563</v>
      </c>
      <c r="S76" s="305">
        <f t="shared" si="9"/>
        <v>421.25033803532392</v>
      </c>
      <c r="T76" s="305">
        <f t="shared" si="10"/>
        <v>518.54166267576738</v>
      </c>
      <c r="U76" s="305">
        <f t="shared" si="11"/>
        <v>613.8826986840304</v>
      </c>
      <c r="W76" s="255" t="s">
        <v>103</v>
      </c>
      <c r="X76" s="305">
        <v>1311.8183458031235</v>
      </c>
    </row>
    <row r="77" spans="1:27" x14ac:dyDescent="0.2">
      <c r="A77" s="257" t="s">
        <v>70</v>
      </c>
      <c r="C77" s="262">
        <v>7702</v>
      </c>
      <c r="D77" s="263">
        <v>8559</v>
      </c>
      <c r="E77" s="263">
        <v>8692</v>
      </c>
      <c r="F77" s="262">
        <v>5258</v>
      </c>
      <c r="G77" s="311">
        <v>6590</v>
      </c>
      <c r="H77" s="312">
        <v>7468</v>
      </c>
      <c r="I77" s="295"/>
      <c r="J77" s="260">
        <v>9778562</v>
      </c>
      <c r="K77" s="261">
        <v>9998897.5</v>
      </c>
      <c r="L77" s="261">
        <v>10019217.5</v>
      </c>
      <c r="M77" s="260">
        <v>10004578</v>
      </c>
      <c r="N77" s="260">
        <v>9962279</v>
      </c>
      <c r="O77" s="260">
        <v>9959756.5</v>
      </c>
      <c r="Q77" s="255" t="s">
        <v>96</v>
      </c>
      <c r="R77" s="305">
        <f t="shared" si="8"/>
        <v>787.64137303623988</v>
      </c>
      <c r="S77" s="305">
        <f t="shared" si="9"/>
        <v>525.55939890718025</v>
      </c>
      <c r="T77" s="305">
        <f t="shared" si="10"/>
        <v>661.49522614253226</v>
      </c>
      <c r="U77" s="305">
        <f t="shared" si="11"/>
        <v>749.81752816948892</v>
      </c>
      <c r="W77" s="265" t="s">
        <v>141</v>
      </c>
      <c r="X77" s="306">
        <v>1310.7659658576674</v>
      </c>
    </row>
    <row r="78" spans="1:27" ht="22.5" x14ac:dyDescent="0.2">
      <c r="A78" s="257" t="s">
        <v>71</v>
      </c>
      <c r="C78" s="258">
        <v>1377</v>
      </c>
      <c r="D78" s="259">
        <v>1734</v>
      </c>
      <c r="E78" s="259">
        <v>1686</v>
      </c>
      <c r="F78" s="258">
        <v>1171</v>
      </c>
      <c r="G78" s="313">
        <v>1444</v>
      </c>
      <c r="H78" s="314">
        <v>1664</v>
      </c>
      <c r="I78" s="295"/>
      <c r="J78" s="260">
        <v>1033737</v>
      </c>
      <c r="K78" s="261">
        <v>1071386</v>
      </c>
      <c r="L78" s="261">
        <v>1076051.5</v>
      </c>
      <c r="M78" s="260">
        <v>1077573.5</v>
      </c>
      <c r="N78" s="260">
        <v>1075326</v>
      </c>
      <c r="O78" s="260">
        <v>1075358.5</v>
      </c>
      <c r="Q78" s="255" t="s">
        <v>138</v>
      </c>
      <c r="R78" s="305">
        <f t="shared" si="8"/>
        <v>1332.0602822574795</v>
      </c>
      <c r="S78" s="305">
        <f t="shared" si="9"/>
        <v>1086.7008143760031</v>
      </c>
      <c r="T78" s="305">
        <f t="shared" si="10"/>
        <v>1342.8485873121267</v>
      </c>
      <c r="U78" s="305">
        <f t="shared" si="11"/>
        <v>1547.3909398586611</v>
      </c>
      <c r="W78" s="255" t="s">
        <v>100</v>
      </c>
      <c r="X78" s="305">
        <v>1274.0687518729669</v>
      </c>
    </row>
    <row r="79" spans="1:27" x14ac:dyDescent="0.2">
      <c r="A79" s="257" t="s">
        <v>72</v>
      </c>
      <c r="C79" s="262">
        <v>5280</v>
      </c>
      <c r="D79" s="263">
        <v>5733</v>
      </c>
      <c r="E79" s="263">
        <v>5496</v>
      </c>
      <c r="F79" s="262">
        <v>3717</v>
      </c>
      <c r="G79" s="311">
        <v>4892</v>
      </c>
      <c r="H79" s="312">
        <v>4897</v>
      </c>
      <c r="I79" s="295"/>
      <c r="J79" s="260">
        <v>4883467</v>
      </c>
      <c r="K79" s="261">
        <v>4882763</v>
      </c>
      <c r="L79" s="261">
        <v>4881861.5</v>
      </c>
      <c r="M79" s="260">
        <v>4874481.5</v>
      </c>
      <c r="N79" s="260">
        <v>4858787.5</v>
      </c>
      <c r="O79" s="260">
        <v>4848649</v>
      </c>
      <c r="Q79" s="255" t="s">
        <v>98</v>
      </c>
      <c r="R79" s="305">
        <f t="shared" si="8"/>
        <v>1081.1990743461561</v>
      </c>
      <c r="S79" s="305">
        <f t="shared" si="9"/>
        <v>762.54264171481623</v>
      </c>
      <c r="T79" s="305">
        <f t="shared" si="10"/>
        <v>1006.8355531086717</v>
      </c>
      <c r="U79" s="305">
        <f t="shared" si="11"/>
        <v>1009.9720561335746</v>
      </c>
      <c r="W79" s="255" t="s">
        <v>111</v>
      </c>
      <c r="X79" s="305">
        <v>1214.2071947267548</v>
      </c>
    </row>
    <row r="80" spans="1:27" ht="22.5" x14ac:dyDescent="0.2">
      <c r="A80" s="257" t="s">
        <v>73</v>
      </c>
      <c r="C80" s="258">
        <v>1081</v>
      </c>
      <c r="D80" s="259">
        <v>1268</v>
      </c>
      <c r="E80" s="259">
        <v>1142</v>
      </c>
      <c r="F80" s="258">
        <v>802</v>
      </c>
      <c r="G80" s="313">
        <v>1017</v>
      </c>
      <c r="H80" s="314">
        <v>1111</v>
      </c>
      <c r="I80" s="295"/>
      <c r="J80" s="260">
        <v>1224501.5</v>
      </c>
      <c r="K80" s="261">
        <v>1210784.5</v>
      </c>
      <c r="L80" s="261">
        <v>1208315</v>
      </c>
      <c r="M80" s="260">
        <v>1203863</v>
      </c>
      <c r="N80" s="260">
        <v>1198078.5</v>
      </c>
      <c r="O80" s="260">
        <v>1194447.5</v>
      </c>
      <c r="Q80" s="255" t="s">
        <v>139</v>
      </c>
      <c r="R80" s="305">
        <f t="shared" si="8"/>
        <v>882.80822849134938</v>
      </c>
      <c r="S80" s="305">
        <f t="shared" si="9"/>
        <v>666.1887606812403</v>
      </c>
      <c r="T80" s="305">
        <f t="shared" si="10"/>
        <v>848.85923585140711</v>
      </c>
      <c r="U80" s="305">
        <f t="shared" si="11"/>
        <v>930.13715546309072</v>
      </c>
      <c r="W80" s="255" t="s">
        <v>102</v>
      </c>
      <c r="X80" s="305">
        <v>1181.1902736618472</v>
      </c>
    </row>
    <row r="81" spans="1:28" ht="22.5" x14ac:dyDescent="0.2">
      <c r="A81" s="257" t="s">
        <v>74</v>
      </c>
      <c r="C81" s="262">
        <v>6240</v>
      </c>
      <c r="D81" s="263">
        <v>5813</v>
      </c>
      <c r="E81" s="263">
        <v>5670</v>
      </c>
      <c r="F81" s="262">
        <v>4212</v>
      </c>
      <c r="G81" s="311">
        <v>5219</v>
      </c>
      <c r="H81" s="312">
        <v>5646</v>
      </c>
      <c r="I81" s="295"/>
      <c r="J81" s="260">
        <v>4381454.5</v>
      </c>
      <c r="K81" s="261">
        <v>4452686.5</v>
      </c>
      <c r="L81" s="261">
        <v>4461786</v>
      </c>
      <c r="M81" s="260">
        <v>4451528</v>
      </c>
      <c r="N81" s="260">
        <v>4432151.5</v>
      </c>
      <c r="O81" s="260">
        <v>4431472</v>
      </c>
      <c r="Q81" s="255" t="s">
        <v>100</v>
      </c>
      <c r="R81" s="305">
        <f t="shared" si="8"/>
        <v>1424.1845944080899</v>
      </c>
      <c r="S81" s="305">
        <f t="shared" si="9"/>
        <v>946.19195925533893</v>
      </c>
      <c r="T81" s="305">
        <f t="shared" si="10"/>
        <v>1177.5319503405965</v>
      </c>
      <c r="U81" s="305">
        <f t="shared" si="11"/>
        <v>1274.0687518729669</v>
      </c>
      <c r="W81" s="255" t="s">
        <v>112</v>
      </c>
      <c r="X81" s="305">
        <v>1155.0459098304048</v>
      </c>
    </row>
    <row r="82" spans="1:28" x14ac:dyDescent="0.2">
      <c r="A82" s="257" t="s">
        <v>75</v>
      </c>
      <c r="C82" s="258">
        <v>4893</v>
      </c>
      <c r="D82" s="259">
        <v>4485</v>
      </c>
      <c r="E82" s="259">
        <v>4303</v>
      </c>
      <c r="F82" s="258">
        <v>2965</v>
      </c>
      <c r="G82" s="313">
        <v>3703</v>
      </c>
      <c r="H82" s="314">
        <v>4083</v>
      </c>
      <c r="I82" s="295"/>
      <c r="J82" s="260">
        <v>3729899</v>
      </c>
      <c r="K82" s="261">
        <v>3706695.5</v>
      </c>
      <c r="L82" s="261">
        <v>3696949</v>
      </c>
      <c r="M82" s="260">
        <v>3692710</v>
      </c>
      <c r="N82" s="260">
        <v>3678028</v>
      </c>
      <c r="O82" s="260">
        <v>3662586</v>
      </c>
      <c r="Q82" s="255" t="s">
        <v>101</v>
      </c>
      <c r="R82" s="305">
        <f t="shared" si="8"/>
        <v>1311.8317680988143</v>
      </c>
      <c r="S82" s="305">
        <f t="shared" si="9"/>
        <v>802.9333470540605</v>
      </c>
      <c r="T82" s="305">
        <f t="shared" si="10"/>
        <v>1006.7895078558402</v>
      </c>
      <c r="U82" s="305">
        <f t="shared" si="11"/>
        <v>1114.7861101418505</v>
      </c>
      <c r="W82" s="265" t="s">
        <v>142</v>
      </c>
      <c r="X82" s="306">
        <v>1149.1238765560356</v>
      </c>
    </row>
    <row r="83" spans="1:28" x14ac:dyDescent="0.2">
      <c r="A83" s="257" t="s">
        <v>76</v>
      </c>
      <c r="C83" s="262">
        <v>1296</v>
      </c>
      <c r="D83" s="263">
        <v>1186</v>
      </c>
      <c r="E83" s="263">
        <v>1075</v>
      </c>
      <c r="F83" s="262">
        <v>758</v>
      </c>
      <c r="G83" s="311">
        <v>910</v>
      </c>
      <c r="H83" s="312">
        <v>1013</v>
      </c>
      <c r="I83" s="295"/>
      <c r="J83" s="260">
        <v>889928.5</v>
      </c>
      <c r="K83" s="261">
        <v>875110.5</v>
      </c>
      <c r="L83" s="261">
        <v>871954.5</v>
      </c>
      <c r="M83" s="260">
        <v>867808.5</v>
      </c>
      <c r="N83" s="260">
        <v>862132</v>
      </c>
      <c r="O83" s="260">
        <v>857609.5</v>
      </c>
      <c r="Q83" s="255" t="s">
        <v>102</v>
      </c>
      <c r="R83" s="305">
        <f t="shared" si="8"/>
        <v>1456.2967699090434</v>
      </c>
      <c r="S83" s="305">
        <f t="shared" si="9"/>
        <v>873.46459501145705</v>
      </c>
      <c r="T83" s="305">
        <f t="shared" si="10"/>
        <v>1055.522820171389</v>
      </c>
      <c r="U83" s="305">
        <f t="shared" si="11"/>
        <v>1181.1902736618472</v>
      </c>
      <c r="W83" s="255" t="s">
        <v>101</v>
      </c>
      <c r="X83" s="305">
        <v>1114.7861101418505</v>
      </c>
    </row>
    <row r="84" spans="1:28" x14ac:dyDescent="0.2">
      <c r="A84" s="257" t="s">
        <v>77</v>
      </c>
      <c r="C84" s="258">
        <v>2371</v>
      </c>
      <c r="D84" s="259">
        <v>2029</v>
      </c>
      <c r="E84" s="259">
        <v>2122</v>
      </c>
      <c r="F84" s="258">
        <v>1389</v>
      </c>
      <c r="G84" s="313">
        <v>1802</v>
      </c>
      <c r="H84" s="314">
        <v>1949</v>
      </c>
      <c r="I84" s="295"/>
      <c r="J84" s="260">
        <v>1549813</v>
      </c>
      <c r="K84" s="261">
        <v>1523326</v>
      </c>
      <c r="L84" s="261">
        <v>1516496.5</v>
      </c>
      <c r="M84" s="260">
        <v>1505454</v>
      </c>
      <c r="N84" s="260">
        <v>1492693</v>
      </c>
      <c r="O84" s="260">
        <v>1485724</v>
      </c>
      <c r="Q84" s="255" t="s">
        <v>103</v>
      </c>
      <c r="R84" s="305">
        <f t="shared" si="8"/>
        <v>1529.8619898013503</v>
      </c>
      <c r="S84" s="305">
        <f t="shared" si="9"/>
        <v>922.64526182799341</v>
      </c>
      <c r="T84" s="305">
        <f t="shared" si="10"/>
        <v>1207.2140754997847</v>
      </c>
      <c r="U84" s="305">
        <f t="shared" si="11"/>
        <v>1311.8183458031235</v>
      </c>
      <c r="W84" s="255" t="s">
        <v>109</v>
      </c>
      <c r="X84" s="305">
        <v>1015.8102631154489</v>
      </c>
    </row>
    <row r="85" spans="1:28" x14ac:dyDescent="0.2">
      <c r="A85" s="257" t="s">
        <v>78</v>
      </c>
      <c r="C85" s="262">
        <v>6365</v>
      </c>
      <c r="D85" s="263">
        <v>4804</v>
      </c>
      <c r="E85" s="263">
        <v>5144</v>
      </c>
      <c r="F85" s="262">
        <v>3664</v>
      </c>
      <c r="G85" s="311">
        <v>4631</v>
      </c>
      <c r="H85" s="312">
        <v>5107</v>
      </c>
      <c r="I85" s="295"/>
      <c r="J85" s="260">
        <v>5584376</v>
      </c>
      <c r="K85" s="261">
        <v>5773841</v>
      </c>
      <c r="L85" s="261">
        <v>5764388</v>
      </c>
      <c r="M85" s="260">
        <v>5743049.5</v>
      </c>
      <c r="N85" s="260">
        <v>5722640.5</v>
      </c>
      <c r="O85" s="260">
        <v>5717709</v>
      </c>
      <c r="Q85" s="255" t="s">
        <v>104</v>
      </c>
      <c r="R85" s="305">
        <f t="shared" si="8"/>
        <v>1139.7871490028608</v>
      </c>
      <c r="S85" s="305">
        <f t="shared" si="9"/>
        <v>637.98858080537184</v>
      </c>
      <c r="T85" s="305">
        <f t="shared" si="10"/>
        <v>809.24181765393098</v>
      </c>
      <c r="U85" s="305">
        <f t="shared" si="11"/>
        <v>893.18991225331683</v>
      </c>
      <c r="W85" s="255" t="s">
        <v>98</v>
      </c>
      <c r="X85" s="305">
        <v>1009.9720561335746</v>
      </c>
    </row>
    <row r="86" spans="1:28" x14ac:dyDescent="0.2">
      <c r="A86" s="267" t="s">
        <v>79</v>
      </c>
      <c r="C86" s="268">
        <v>1536</v>
      </c>
      <c r="D86" s="269">
        <v>1434</v>
      </c>
      <c r="E86" s="269">
        <v>1369</v>
      </c>
      <c r="F86" s="268">
        <v>916</v>
      </c>
      <c r="G86" s="313">
        <v>1205</v>
      </c>
      <c r="H86" s="314">
        <v>1225</v>
      </c>
      <c r="I86" s="295"/>
      <c r="J86" s="270">
        <v>1330422</v>
      </c>
      <c r="K86" s="252">
        <v>1303352</v>
      </c>
      <c r="L86" s="252">
        <v>1297293</v>
      </c>
      <c r="M86" s="270">
        <v>1287476.5</v>
      </c>
      <c r="N86" s="270">
        <v>1278481</v>
      </c>
      <c r="O86" s="270">
        <v>1274288.5</v>
      </c>
      <c r="Q86" s="253" t="s">
        <v>10</v>
      </c>
      <c r="R86" s="307">
        <f t="shared" si="8"/>
        <v>1154.5208963772395</v>
      </c>
      <c r="S86" s="307">
        <f t="shared" si="9"/>
        <v>711.46929672114402</v>
      </c>
      <c r="T86" s="307">
        <f t="shared" si="10"/>
        <v>942.52476180717588</v>
      </c>
      <c r="U86" s="307">
        <f t="shared" si="11"/>
        <v>961.32076841311834</v>
      </c>
      <c r="W86" s="253" t="s">
        <v>10</v>
      </c>
      <c r="X86" s="307">
        <v>961.32076841311834</v>
      </c>
    </row>
    <row r="87" spans="1:28" x14ac:dyDescent="0.2">
      <c r="A87" s="273" t="s">
        <v>80</v>
      </c>
      <c r="C87" s="274">
        <v>458</v>
      </c>
      <c r="D87" s="263">
        <v>369</v>
      </c>
      <c r="E87" s="263">
        <v>387</v>
      </c>
      <c r="F87" s="274">
        <v>253</v>
      </c>
      <c r="G87" s="311">
        <v>373</v>
      </c>
      <c r="H87" s="312">
        <v>378</v>
      </c>
      <c r="I87" s="295"/>
      <c r="J87" s="275">
        <v>306162</v>
      </c>
      <c r="K87" s="261">
        <v>298198.5</v>
      </c>
      <c r="L87" s="261">
        <v>296075.5</v>
      </c>
      <c r="M87" s="275">
        <v>292824.5</v>
      </c>
      <c r="N87" s="275">
        <v>289883.5</v>
      </c>
      <c r="O87" s="275">
        <v>288381</v>
      </c>
      <c r="Q87" s="265" t="s">
        <v>141</v>
      </c>
      <c r="R87" s="306">
        <f t="shared" si="8"/>
        <v>1495.9400578778557</v>
      </c>
      <c r="S87" s="306">
        <f t="shared" si="9"/>
        <v>863.99874327455518</v>
      </c>
      <c r="T87" s="306">
        <f t="shared" si="10"/>
        <v>1286.7238045628676</v>
      </c>
      <c r="U87" s="306">
        <f t="shared" si="11"/>
        <v>1310.7659658576674</v>
      </c>
      <c r="W87" s="255" t="s">
        <v>139</v>
      </c>
      <c r="X87" s="305">
        <v>930.13715546309072</v>
      </c>
    </row>
    <row r="88" spans="1:28" x14ac:dyDescent="0.2">
      <c r="A88" s="273" t="s">
        <v>81</v>
      </c>
      <c r="C88" s="276">
        <v>374</v>
      </c>
      <c r="D88" s="259">
        <v>388</v>
      </c>
      <c r="E88" s="259">
        <v>411</v>
      </c>
      <c r="F88" s="276">
        <v>255</v>
      </c>
      <c r="G88" s="313">
        <v>308</v>
      </c>
      <c r="H88" s="314">
        <v>344</v>
      </c>
      <c r="I88" s="295"/>
      <c r="J88" s="275">
        <v>309851.5</v>
      </c>
      <c r="K88" s="261">
        <v>305592.5</v>
      </c>
      <c r="L88" s="261">
        <v>304595.5</v>
      </c>
      <c r="M88" s="275">
        <v>302502</v>
      </c>
      <c r="N88" s="275">
        <v>300375</v>
      </c>
      <c r="O88" s="275">
        <v>299358.5</v>
      </c>
      <c r="Q88" s="265" t="s">
        <v>142</v>
      </c>
      <c r="R88" s="306">
        <f t="shared" si="8"/>
        <v>1207.0298191230315</v>
      </c>
      <c r="S88" s="306">
        <f t="shared" si="9"/>
        <v>842.96963325862316</v>
      </c>
      <c r="T88" s="306">
        <f t="shared" si="10"/>
        <v>1025.3849354972951</v>
      </c>
      <c r="U88" s="306">
        <f t="shared" si="11"/>
        <v>1149.1238765560356</v>
      </c>
      <c r="W88" s="253" t="s">
        <v>9</v>
      </c>
      <c r="X88" s="304">
        <v>914.39835453709384</v>
      </c>
    </row>
    <row r="89" spans="1:28" x14ac:dyDescent="0.2">
      <c r="A89" s="273" t="s">
        <v>82</v>
      </c>
      <c r="C89" s="274">
        <v>256</v>
      </c>
      <c r="D89" s="263">
        <v>255</v>
      </c>
      <c r="E89" s="263">
        <v>206</v>
      </c>
      <c r="F89" s="274">
        <v>139</v>
      </c>
      <c r="G89" s="311">
        <v>185</v>
      </c>
      <c r="H89" s="312">
        <v>186</v>
      </c>
      <c r="I89" s="295"/>
      <c r="J89" s="275">
        <v>320803</v>
      </c>
      <c r="K89" s="261">
        <v>317700</v>
      </c>
      <c r="L89" s="261">
        <v>316864.5</v>
      </c>
      <c r="M89" s="275">
        <v>315122.5</v>
      </c>
      <c r="N89" s="275">
        <v>313756.5</v>
      </c>
      <c r="O89" s="275">
        <v>313370.5</v>
      </c>
      <c r="Q89" s="265" t="s">
        <v>143</v>
      </c>
      <c r="R89" s="306">
        <f t="shared" si="8"/>
        <v>797.99752496080146</v>
      </c>
      <c r="S89" s="306">
        <f t="shared" si="9"/>
        <v>441.09830304088092</v>
      </c>
      <c r="T89" s="306">
        <f t="shared" si="10"/>
        <v>589.62921883690058</v>
      </c>
      <c r="U89" s="306">
        <f t="shared" si="11"/>
        <v>593.54661654495237</v>
      </c>
      <c r="W89" s="255" t="s">
        <v>104</v>
      </c>
      <c r="X89" s="305">
        <v>893.18991225331683</v>
      </c>
      <c r="AB89" s="277" t="s">
        <v>118</v>
      </c>
    </row>
    <row r="90" spans="1:28" x14ac:dyDescent="0.2">
      <c r="A90" s="273" t="s">
        <v>83</v>
      </c>
      <c r="C90" s="276">
        <v>448</v>
      </c>
      <c r="D90" s="259">
        <v>422</v>
      </c>
      <c r="E90" s="259">
        <v>365</v>
      </c>
      <c r="F90" s="276">
        <v>269</v>
      </c>
      <c r="G90" s="313">
        <v>339</v>
      </c>
      <c r="H90" s="314">
        <v>317</v>
      </c>
      <c r="I90" s="295"/>
      <c r="J90" s="275">
        <v>393605.5</v>
      </c>
      <c r="K90" s="261">
        <v>381861</v>
      </c>
      <c r="L90" s="261">
        <v>379757.5</v>
      </c>
      <c r="M90" s="275">
        <v>377027.5</v>
      </c>
      <c r="N90" s="275">
        <v>374466</v>
      </c>
      <c r="O90" s="275">
        <v>373178.5</v>
      </c>
      <c r="Q90" s="265" t="s">
        <v>144</v>
      </c>
      <c r="R90" s="306">
        <f t="shared" si="8"/>
        <v>1138.1954774514077</v>
      </c>
      <c r="S90" s="306">
        <f t="shared" si="9"/>
        <v>713.47580746762503</v>
      </c>
      <c r="T90" s="306">
        <f t="shared" si="10"/>
        <v>905.28913172357443</v>
      </c>
      <c r="U90" s="306">
        <f t="shared" si="11"/>
        <v>849.45944099137546</v>
      </c>
      <c r="W90" s="255" t="s">
        <v>113</v>
      </c>
      <c r="X90" s="305">
        <v>884.91176813798995</v>
      </c>
    </row>
    <row r="91" spans="1:28" x14ac:dyDescent="0.2">
      <c r="A91" s="257" t="s">
        <v>84</v>
      </c>
      <c r="C91" s="262">
        <v>499</v>
      </c>
      <c r="D91" s="263">
        <v>333</v>
      </c>
      <c r="E91" s="263">
        <v>462</v>
      </c>
      <c r="F91" s="262">
        <v>282</v>
      </c>
      <c r="G91" s="311">
        <v>316</v>
      </c>
      <c r="H91" s="312">
        <v>296</v>
      </c>
      <c r="I91" s="295"/>
      <c r="J91" s="279">
        <v>314366</v>
      </c>
      <c r="K91" s="261">
        <v>305177</v>
      </c>
      <c r="L91" s="261">
        <v>302153</v>
      </c>
      <c r="M91" s="279">
        <v>297405</v>
      </c>
      <c r="N91" s="279">
        <v>293222</v>
      </c>
      <c r="O91" s="279">
        <v>291393</v>
      </c>
      <c r="Q91" s="255" t="s">
        <v>109</v>
      </c>
      <c r="R91" s="305">
        <f t="shared" si="8"/>
        <v>1587.3217841624094</v>
      </c>
      <c r="S91" s="305">
        <f t="shared" si="9"/>
        <v>948.20194684016747</v>
      </c>
      <c r="T91" s="305">
        <f t="shared" si="10"/>
        <v>1077.6817564848477</v>
      </c>
      <c r="U91" s="305">
        <f t="shared" si="11"/>
        <v>1015.8102631154489</v>
      </c>
      <c r="W91" s="265" t="s">
        <v>144</v>
      </c>
      <c r="X91" s="306">
        <v>849.45944099137546</v>
      </c>
    </row>
    <row r="92" spans="1:28" x14ac:dyDescent="0.2">
      <c r="A92" s="257" t="s">
        <v>85</v>
      </c>
      <c r="C92" s="258">
        <v>2665</v>
      </c>
      <c r="D92" s="259">
        <v>2813</v>
      </c>
      <c r="E92" s="259">
        <v>3195</v>
      </c>
      <c r="F92" s="258">
        <v>2021</v>
      </c>
      <c r="G92" s="313">
        <v>2606</v>
      </c>
      <c r="H92" s="314">
        <v>2881</v>
      </c>
      <c r="I92" s="295"/>
      <c r="J92" s="260">
        <v>5825210</v>
      </c>
      <c r="K92" s="261">
        <v>5751590</v>
      </c>
      <c r="L92" s="261">
        <v>5726217</v>
      </c>
      <c r="M92" s="260">
        <v>5668201.5</v>
      </c>
      <c r="N92" s="260">
        <v>5624340</v>
      </c>
      <c r="O92" s="260">
        <v>5616978</v>
      </c>
      <c r="Q92" s="255" t="s">
        <v>110</v>
      </c>
      <c r="R92" s="305">
        <f t="shared" si="8"/>
        <v>457.49423625929364</v>
      </c>
      <c r="S92" s="305">
        <f t="shared" si="9"/>
        <v>356.5504860756979</v>
      </c>
      <c r="T92" s="305">
        <f t="shared" si="10"/>
        <v>463.34325449741658</v>
      </c>
      <c r="U92" s="305">
        <f t="shared" si="11"/>
        <v>512.90925476297036</v>
      </c>
      <c r="W92" s="255" t="s">
        <v>93</v>
      </c>
      <c r="X92" s="305">
        <v>776.23790492872286</v>
      </c>
    </row>
    <row r="93" spans="1:28" x14ac:dyDescent="0.2">
      <c r="A93" s="257" t="s">
        <v>86</v>
      </c>
      <c r="C93" s="262">
        <v>6329</v>
      </c>
      <c r="D93" s="263">
        <v>5422</v>
      </c>
      <c r="E93" s="263">
        <v>5356</v>
      </c>
      <c r="F93" s="262">
        <v>3771</v>
      </c>
      <c r="G93" s="311">
        <v>4588</v>
      </c>
      <c r="H93" s="312">
        <v>4754</v>
      </c>
      <c r="I93" s="295"/>
      <c r="J93" s="260">
        <v>4102177.5</v>
      </c>
      <c r="K93" s="261">
        <v>3988247</v>
      </c>
      <c r="L93" s="261">
        <v>3964416.5</v>
      </c>
      <c r="M93" s="260">
        <v>3943541</v>
      </c>
      <c r="N93" s="260">
        <v>3928359</v>
      </c>
      <c r="O93" s="260">
        <v>3915312</v>
      </c>
      <c r="Q93" s="255" t="s">
        <v>111</v>
      </c>
      <c r="R93" s="305">
        <f t="shared" si="8"/>
        <v>1542.8391384819404</v>
      </c>
      <c r="S93" s="305">
        <f t="shared" si="9"/>
        <v>956.24719002541121</v>
      </c>
      <c r="T93" s="305">
        <f t="shared" si="10"/>
        <v>1167.9176979497038</v>
      </c>
      <c r="U93" s="305">
        <f t="shared" si="11"/>
        <v>1214.2071947267548</v>
      </c>
      <c r="W93" s="255" t="s">
        <v>96</v>
      </c>
      <c r="X93" s="305">
        <v>749.81752816948892</v>
      </c>
    </row>
    <row r="94" spans="1:28" x14ac:dyDescent="0.2">
      <c r="A94" s="257" t="s">
        <v>87</v>
      </c>
      <c r="C94" s="258">
        <v>732</v>
      </c>
      <c r="D94" s="259">
        <v>703</v>
      </c>
      <c r="E94" s="259">
        <v>654</v>
      </c>
      <c r="F94" s="258">
        <v>452</v>
      </c>
      <c r="G94" s="313">
        <v>585</v>
      </c>
      <c r="H94" s="314">
        <v>623</v>
      </c>
      <c r="I94" s="295"/>
      <c r="J94" s="260">
        <v>580075</v>
      </c>
      <c r="K94" s="261">
        <v>560777.5</v>
      </c>
      <c r="L94" s="261">
        <v>555920.5</v>
      </c>
      <c r="M94" s="260">
        <v>549192</v>
      </c>
      <c r="N94" s="260">
        <v>543149</v>
      </c>
      <c r="O94" s="260">
        <v>539372.5</v>
      </c>
      <c r="Q94" s="255" t="s">
        <v>112</v>
      </c>
      <c r="R94" s="305">
        <f t="shared" si="8"/>
        <v>1261.9057880446494</v>
      </c>
      <c r="S94" s="305">
        <f t="shared" si="9"/>
        <v>823.02728371862668</v>
      </c>
      <c r="T94" s="305">
        <f t="shared" si="10"/>
        <v>1077.0525214996253</v>
      </c>
      <c r="U94" s="305">
        <f t="shared" si="11"/>
        <v>1155.0459098304048</v>
      </c>
      <c r="W94" s="255" t="s">
        <v>114</v>
      </c>
      <c r="X94" s="305">
        <v>642.24924059417378</v>
      </c>
    </row>
    <row r="95" spans="1:28" x14ac:dyDescent="0.2">
      <c r="A95" s="257" t="s">
        <v>88</v>
      </c>
      <c r="C95" s="262">
        <v>1678</v>
      </c>
      <c r="D95" s="263">
        <v>1646</v>
      </c>
      <c r="E95" s="263">
        <v>1558</v>
      </c>
      <c r="F95" s="262">
        <v>1134</v>
      </c>
      <c r="G95" s="311">
        <v>1486</v>
      </c>
      <c r="H95" s="312">
        <v>1638</v>
      </c>
      <c r="I95" s="295"/>
      <c r="J95" s="260">
        <v>1970292.5</v>
      </c>
      <c r="K95" s="261">
        <v>1918139</v>
      </c>
      <c r="L95" s="261">
        <v>1903065.5</v>
      </c>
      <c r="M95" s="260">
        <v>1877355.5</v>
      </c>
      <c r="N95" s="260">
        <v>1858027.5</v>
      </c>
      <c r="O95" s="260">
        <v>1851032</v>
      </c>
      <c r="Q95" s="255" t="s">
        <v>113</v>
      </c>
      <c r="R95" s="305">
        <f t="shared" si="8"/>
        <v>851.6501991455583</v>
      </c>
      <c r="S95" s="305">
        <f t="shared" si="9"/>
        <v>604.04116322135042</v>
      </c>
      <c r="T95" s="305">
        <f t="shared" si="10"/>
        <v>799.7728774197368</v>
      </c>
      <c r="U95" s="305">
        <f t="shared" si="11"/>
        <v>884.91176813798995</v>
      </c>
      <c r="W95" s="255" t="s">
        <v>95</v>
      </c>
      <c r="X95" s="305">
        <v>613.8826986840304</v>
      </c>
    </row>
    <row r="96" spans="1:28" x14ac:dyDescent="0.2">
      <c r="A96" s="257" t="s">
        <v>89</v>
      </c>
      <c r="C96" s="258">
        <v>3354</v>
      </c>
      <c r="D96" s="259">
        <v>2989</v>
      </c>
      <c r="E96" s="259">
        <v>2850</v>
      </c>
      <c r="F96" s="258">
        <v>2173</v>
      </c>
      <c r="G96" s="313">
        <v>2877</v>
      </c>
      <c r="H96" s="314">
        <v>3098</v>
      </c>
      <c r="I96" s="295"/>
      <c r="J96" s="260">
        <v>5060714</v>
      </c>
      <c r="K96" s="261">
        <v>4925368</v>
      </c>
      <c r="L96" s="261">
        <v>4891919</v>
      </c>
      <c r="M96" s="260">
        <v>4854497.5</v>
      </c>
      <c r="N96" s="260">
        <v>4833517</v>
      </c>
      <c r="O96" s="260">
        <v>4823672.5</v>
      </c>
      <c r="Q96" s="255" t="s">
        <v>114</v>
      </c>
      <c r="R96" s="305">
        <f t="shared" si="8"/>
        <v>662.75233099519164</v>
      </c>
      <c r="S96" s="305">
        <f t="shared" si="9"/>
        <v>447.62614462155972</v>
      </c>
      <c r="T96" s="305">
        <f t="shared" si="10"/>
        <v>595.21876099742701</v>
      </c>
      <c r="U96" s="305">
        <f t="shared" si="11"/>
        <v>642.24924059417378</v>
      </c>
      <c r="W96" s="265" t="s">
        <v>143</v>
      </c>
      <c r="X96" s="306">
        <v>593.54661654495237</v>
      </c>
    </row>
    <row r="97" spans="1:29" x14ac:dyDescent="0.2">
      <c r="A97" s="257" t="s">
        <v>90</v>
      </c>
      <c r="C97" s="262">
        <v>2076</v>
      </c>
      <c r="D97" s="263">
        <v>2184</v>
      </c>
      <c r="E97" s="263">
        <v>2389</v>
      </c>
      <c r="F97" s="262">
        <v>1432</v>
      </c>
      <c r="G97" s="315">
        <v>1928</v>
      </c>
      <c r="H97" s="316">
        <v>2103</v>
      </c>
      <c r="I97" s="295"/>
      <c r="J97" s="260">
        <v>1655456</v>
      </c>
      <c r="K97" s="261">
        <v>1626648.5</v>
      </c>
      <c r="L97" s="261">
        <v>1616939</v>
      </c>
      <c r="M97" s="260">
        <v>1600832.5</v>
      </c>
      <c r="N97" s="260">
        <v>1588728.5</v>
      </c>
      <c r="O97" s="260">
        <v>1582779.5</v>
      </c>
      <c r="Q97" s="255" t="s">
        <v>115</v>
      </c>
      <c r="R97" s="305">
        <f t="shared" si="8"/>
        <v>1254.0351419790077</v>
      </c>
      <c r="S97" s="305">
        <f t="shared" si="9"/>
        <v>894.53456248545672</v>
      </c>
      <c r="T97" s="305">
        <f t="shared" si="10"/>
        <v>1213.5490739921893</v>
      </c>
      <c r="U97" s="305">
        <f t="shared" si="11"/>
        <v>1328.6752829437075</v>
      </c>
      <c r="W97" s="255" t="s">
        <v>110</v>
      </c>
      <c r="X97" s="305">
        <v>512.90925476297036</v>
      </c>
    </row>
    <row r="98" spans="1:29" x14ac:dyDescent="0.2">
      <c r="G98" s="295"/>
      <c r="H98" s="295"/>
      <c r="I98" s="295"/>
    </row>
    <row r="101" spans="1:29" ht="15" x14ac:dyDescent="0.25">
      <c r="J101" s="234" t="s">
        <v>91</v>
      </c>
    </row>
    <row r="102" spans="1:29" x14ac:dyDescent="0.2">
      <c r="A102" s="233" t="s">
        <v>183</v>
      </c>
      <c r="Q102" s="231" t="s">
        <v>184</v>
      </c>
    </row>
    <row r="103" spans="1:29" x14ac:dyDescent="0.2">
      <c r="AC103" s="232" t="s">
        <v>185</v>
      </c>
    </row>
    <row r="104" spans="1:29" ht="13.5" thickBot="1" x14ac:dyDescent="0.25">
      <c r="C104" s="237" t="s">
        <v>28</v>
      </c>
      <c r="D104" s="238" t="s">
        <v>35</v>
      </c>
      <c r="E104" s="239" t="s">
        <v>36</v>
      </c>
      <c r="F104" s="237" t="s">
        <v>37</v>
      </c>
      <c r="G104" s="237">
        <v>2021</v>
      </c>
      <c r="H104" s="310">
        <v>2022</v>
      </c>
      <c r="J104" s="35" t="s">
        <v>28</v>
      </c>
      <c r="K104" s="240" t="s">
        <v>35</v>
      </c>
      <c r="L104" s="241" t="s">
        <v>36</v>
      </c>
      <c r="M104" s="124" t="s">
        <v>37</v>
      </c>
      <c r="N104" s="242">
        <v>2021</v>
      </c>
      <c r="O104" s="242">
        <v>2022</v>
      </c>
      <c r="Q104" s="243" t="s">
        <v>8</v>
      </c>
      <c r="R104" s="244">
        <v>2011</v>
      </c>
      <c r="S104" s="244">
        <v>2020</v>
      </c>
      <c r="T104" s="244">
        <v>2021</v>
      </c>
      <c r="U104" s="246">
        <v>2022</v>
      </c>
      <c r="W104" s="319" t="s">
        <v>8</v>
      </c>
      <c r="X104" s="320">
        <v>2011</v>
      </c>
      <c r="Y104" s="320">
        <v>2022</v>
      </c>
    </row>
    <row r="105" spans="1:29" x14ac:dyDescent="0.2">
      <c r="A105" s="248" t="s">
        <v>9</v>
      </c>
      <c r="C105" s="249">
        <v>292019</v>
      </c>
      <c r="D105" s="250">
        <v>242919</v>
      </c>
      <c r="E105" s="250">
        <v>241384</v>
      </c>
      <c r="F105" s="249">
        <v>159248</v>
      </c>
      <c r="G105" s="311">
        <v>204728</v>
      </c>
      <c r="H105" s="312">
        <v>223475</v>
      </c>
      <c r="I105" s="295"/>
      <c r="J105" s="251">
        <v>60026841</v>
      </c>
      <c r="K105" s="252">
        <v>59877221</v>
      </c>
      <c r="L105" s="252">
        <v>59729080.5</v>
      </c>
      <c r="M105" s="251">
        <v>59438850.5</v>
      </c>
      <c r="N105" s="251">
        <v>59133173</v>
      </c>
      <c r="O105" s="251">
        <v>59013667</v>
      </c>
      <c r="Q105" s="253" t="s">
        <v>9</v>
      </c>
      <c r="R105" s="321">
        <f t="shared" ref="R105:R129" si="12">C105/J105*1000000</f>
        <v>4864.8070618941947</v>
      </c>
      <c r="S105" s="321">
        <f t="shared" ref="S105:S129" si="13">F105/M105*1000000</f>
        <v>2679.1904395930401</v>
      </c>
      <c r="T105" s="321">
        <f t="shared" ref="T105:T129" si="14">G105/N105*1000000</f>
        <v>3462.1514390915572</v>
      </c>
      <c r="U105" s="321">
        <f t="shared" ref="U105:U129" si="15">H105/O105*1000000</f>
        <v>3786.8346666205302</v>
      </c>
      <c r="W105" s="322" t="s">
        <v>9</v>
      </c>
      <c r="X105" s="323">
        <v>4864.8070618941947</v>
      </c>
      <c r="Y105" s="324">
        <v>3786.8346666205302</v>
      </c>
      <c r="Z105" s="325"/>
    </row>
    <row r="106" spans="1:29" ht="15" x14ac:dyDescent="0.25">
      <c r="A106" s="257" t="s">
        <v>66</v>
      </c>
      <c r="C106" s="258">
        <v>19332</v>
      </c>
      <c r="D106" s="259">
        <v>15744</v>
      </c>
      <c r="E106" s="259">
        <v>15327</v>
      </c>
      <c r="F106" s="258">
        <v>9837</v>
      </c>
      <c r="G106" s="313">
        <v>13477</v>
      </c>
      <c r="H106" s="314">
        <v>14084</v>
      </c>
      <c r="I106" s="295"/>
      <c r="J106" s="260">
        <v>4413816</v>
      </c>
      <c r="K106" s="261">
        <v>4339238</v>
      </c>
      <c r="L106" s="261">
        <v>4319891</v>
      </c>
      <c r="M106" s="260">
        <v>4293081</v>
      </c>
      <c r="N106" s="260">
        <v>4265647.5</v>
      </c>
      <c r="O106" s="260">
        <v>4253850.5</v>
      </c>
      <c r="Q106" s="255" t="s">
        <v>93</v>
      </c>
      <c r="R106" s="326">
        <f t="shared" si="12"/>
        <v>4379.8835293541915</v>
      </c>
      <c r="S106" s="326">
        <f t="shared" si="13"/>
        <v>2291.3613789257643</v>
      </c>
      <c r="T106" s="326">
        <f t="shared" si="14"/>
        <v>3159.4265583361025</v>
      </c>
      <c r="U106" s="326">
        <f t="shared" si="15"/>
        <v>3310.8826932211182</v>
      </c>
      <c r="W106" s="327" t="s">
        <v>142</v>
      </c>
      <c r="X106" s="328">
        <v>4947.5313174214098</v>
      </c>
      <c r="Y106" s="328">
        <v>3664.5025947150325</v>
      </c>
      <c r="Z106" s="325"/>
    </row>
    <row r="107" spans="1:29" ht="22.5" x14ac:dyDescent="0.25">
      <c r="A107" s="257" t="s">
        <v>67</v>
      </c>
      <c r="C107" s="262">
        <v>398</v>
      </c>
      <c r="D107" s="263">
        <v>391</v>
      </c>
      <c r="E107" s="263">
        <v>438</v>
      </c>
      <c r="F107" s="262">
        <v>278</v>
      </c>
      <c r="G107" s="311">
        <v>327</v>
      </c>
      <c r="H107" s="312">
        <v>447</v>
      </c>
      <c r="I107" s="295"/>
      <c r="J107" s="260">
        <v>127229</v>
      </c>
      <c r="K107" s="261">
        <v>125933</v>
      </c>
      <c r="L107" s="261">
        <v>125343.5</v>
      </c>
      <c r="M107" s="260">
        <v>124561.5</v>
      </c>
      <c r="N107" s="260">
        <v>123724.5</v>
      </c>
      <c r="O107" s="260">
        <v>123245</v>
      </c>
      <c r="Q107" s="255" t="s">
        <v>162</v>
      </c>
      <c r="R107" s="326">
        <f t="shared" si="12"/>
        <v>3128.2176233405903</v>
      </c>
      <c r="S107" s="326">
        <f t="shared" si="13"/>
        <v>2231.8292570336739</v>
      </c>
      <c r="T107" s="326">
        <f t="shared" si="14"/>
        <v>2642.968854188136</v>
      </c>
      <c r="U107" s="326">
        <f t="shared" si="15"/>
        <v>3626.921984664692</v>
      </c>
      <c r="W107" s="327" t="s">
        <v>143</v>
      </c>
      <c r="X107" s="328">
        <v>5102.8201107844998</v>
      </c>
      <c r="Y107" s="328">
        <v>3363.4308270880638</v>
      </c>
      <c r="Z107" s="325"/>
    </row>
    <row r="108" spans="1:29" ht="15" x14ac:dyDescent="0.25">
      <c r="A108" s="257" t="s">
        <v>69</v>
      </c>
      <c r="C108" s="258">
        <v>11785</v>
      </c>
      <c r="D108" s="259">
        <v>10425</v>
      </c>
      <c r="E108" s="259">
        <v>10051</v>
      </c>
      <c r="F108" s="258">
        <v>6880</v>
      </c>
      <c r="G108" s="313">
        <v>8766</v>
      </c>
      <c r="H108" s="314">
        <v>9613</v>
      </c>
      <c r="I108" s="295"/>
      <c r="J108" s="260">
        <v>1591344.5</v>
      </c>
      <c r="K108" s="261">
        <v>1537260.5</v>
      </c>
      <c r="L108" s="261">
        <v>1528903</v>
      </c>
      <c r="M108" s="260">
        <v>1521660.5</v>
      </c>
      <c r="N108" s="260">
        <v>1513861</v>
      </c>
      <c r="O108" s="260">
        <v>1508431.5</v>
      </c>
      <c r="Q108" s="255" t="s">
        <v>95</v>
      </c>
      <c r="R108" s="326">
        <f t="shared" si="12"/>
        <v>7405.6874548534279</v>
      </c>
      <c r="S108" s="326">
        <f t="shared" si="13"/>
        <v>4521.37648312485</v>
      </c>
      <c r="T108" s="326">
        <f t="shared" si="14"/>
        <v>5790.4919936506722</v>
      </c>
      <c r="U108" s="326">
        <f t="shared" si="15"/>
        <v>6372.8449054531147</v>
      </c>
      <c r="W108" s="327" t="s">
        <v>10</v>
      </c>
      <c r="X108" s="328">
        <v>4675.9599585695369</v>
      </c>
      <c r="Y108" s="328">
        <v>3119.3877995446082</v>
      </c>
      <c r="Z108" s="325"/>
    </row>
    <row r="109" spans="1:29" ht="15" x14ac:dyDescent="0.25">
      <c r="A109" s="257" t="s">
        <v>70</v>
      </c>
      <c r="C109" s="262">
        <v>50838</v>
      </c>
      <c r="D109" s="263">
        <v>44625</v>
      </c>
      <c r="E109" s="263">
        <v>44400</v>
      </c>
      <c r="F109" s="262">
        <v>25940</v>
      </c>
      <c r="G109" s="311">
        <v>33672</v>
      </c>
      <c r="H109" s="312">
        <v>37912</v>
      </c>
      <c r="I109" s="295"/>
      <c r="J109" s="260">
        <v>9778562</v>
      </c>
      <c r="K109" s="261">
        <v>9998897.5</v>
      </c>
      <c r="L109" s="261">
        <v>10019217.5</v>
      </c>
      <c r="M109" s="260">
        <v>10004578</v>
      </c>
      <c r="N109" s="260">
        <v>9962279</v>
      </c>
      <c r="O109" s="260">
        <v>9959756.5</v>
      </c>
      <c r="Q109" s="255" t="s">
        <v>96</v>
      </c>
      <c r="R109" s="326">
        <f t="shared" si="12"/>
        <v>5198.9239317601096</v>
      </c>
      <c r="S109" s="326">
        <f t="shared" si="13"/>
        <v>2592.8130102039286</v>
      </c>
      <c r="T109" s="326">
        <f t="shared" si="14"/>
        <v>3379.9495075373816</v>
      </c>
      <c r="U109" s="326">
        <f t="shared" si="15"/>
        <v>3806.5187637870463</v>
      </c>
      <c r="W109" s="329" t="s">
        <v>141</v>
      </c>
      <c r="X109" s="328">
        <v>4262.449291551532</v>
      </c>
      <c r="Y109" s="328">
        <v>2839.9929260249464</v>
      </c>
      <c r="Z109" s="325"/>
    </row>
    <row r="110" spans="1:29" ht="22.5" x14ac:dyDescent="0.25">
      <c r="A110" s="257" t="s">
        <v>71</v>
      </c>
      <c r="C110" s="258">
        <v>3925</v>
      </c>
      <c r="D110" s="259">
        <v>4131</v>
      </c>
      <c r="E110" s="259">
        <v>4066</v>
      </c>
      <c r="F110" s="258">
        <v>2814</v>
      </c>
      <c r="G110" s="313">
        <v>3498</v>
      </c>
      <c r="H110" s="314">
        <v>4090</v>
      </c>
      <c r="I110" s="295"/>
      <c r="J110" s="260">
        <v>1033737</v>
      </c>
      <c r="K110" s="261">
        <v>1071386</v>
      </c>
      <c r="L110" s="261">
        <v>1076051.5</v>
      </c>
      <c r="M110" s="260">
        <v>1077573.5</v>
      </c>
      <c r="N110" s="260">
        <v>1075326</v>
      </c>
      <c r="O110" s="260">
        <v>1075358.5</v>
      </c>
      <c r="Q110" s="255" t="s">
        <v>138</v>
      </c>
      <c r="R110" s="326">
        <f t="shared" si="12"/>
        <v>3796.903854655488</v>
      </c>
      <c r="S110" s="326">
        <f t="shared" si="13"/>
        <v>2611.4227938975855</v>
      </c>
      <c r="T110" s="326">
        <f t="shared" si="14"/>
        <v>3252.9670072145564</v>
      </c>
      <c r="U110" s="326">
        <f t="shared" si="15"/>
        <v>3803.3827788593289</v>
      </c>
      <c r="W110" s="327" t="s">
        <v>144</v>
      </c>
      <c r="X110" s="328">
        <v>4435.9136241744591</v>
      </c>
      <c r="Y110" s="328">
        <v>2693.0811930483669</v>
      </c>
      <c r="Z110" s="325"/>
    </row>
    <row r="111" spans="1:29" ht="15" x14ac:dyDescent="0.25">
      <c r="A111" s="257" t="s">
        <v>72</v>
      </c>
      <c r="C111" s="262">
        <v>21517</v>
      </c>
      <c r="D111" s="263">
        <v>19314</v>
      </c>
      <c r="E111" s="263">
        <v>18822</v>
      </c>
      <c r="F111" s="262">
        <v>12919</v>
      </c>
      <c r="G111" s="311">
        <v>16512</v>
      </c>
      <c r="H111" s="312">
        <v>17286</v>
      </c>
      <c r="I111" s="295"/>
      <c r="J111" s="260">
        <v>4883467</v>
      </c>
      <c r="K111" s="261">
        <v>4882763</v>
      </c>
      <c r="L111" s="261">
        <v>4881861.5</v>
      </c>
      <c r="M111" s="260">
        <v>4874481.5</v>
      </c>
      <c r="N111" s="260">
        <v>4858787.5</v>
      </c>
      <c r="O111" s="260">
        <v>4848649</v>
      </c>
      <c r="Q111" s="255" t="s">
        <v>98</v>
      </c>
      <c r="R111" s="326">
        <f t="shared" si="12"/>
        <v>4406.0910005125461</v>
      </c>
      <c r="S111" s="326">
        <f t="shared" si="13"/>
        <v>2650.3331687688219</v>
      </c>
      <c r="T111" s="326">
        <f t="shared" si="14"/>
        <v>3398.3787107380185</v>
      </c>
      <c r="U111" s="326">
        <f t="shared" si="15"/>
        <v>3565.1167985143902</v>
      </c>
      <c r="W111" s="265"/>
      <c r="X111" s="325"/>
      <c r="Y111" s="325"/>
      <c r="Z111" s="325"/>
    </row>
    <row r="112" spans="1:29" ht="22.5" x14ac:dyDescent="0.25">
      <c r="A112" s="257" t="s">
        <v>73</v>
      </c>
      <c r="C112" s="258">
        <v>4697</v>
      </c>
      <c r="D112" s="259">
        <v>4537</v>
      </c>
      <c r="E112" s="259">
        <v>4402</v>
      </c>
      <c r="F112" s="258">
        <v>3029</v>
      </c>
      <c r="G112" s="313">
        <v>3712</v>
      </c>
      <c r="H112" s="314">
        <v>4105</v>
      </c>
      <c r="I112" s="295"/>
      <c r="J112" s="260">
        <v>1224501.5</v>
      </c>
      <c r="K112" s="261">
        <v>1210784.5</v>
      </c>
      <c r="L112" s="261">
        <v>1208315</v>
      </c>
      <c r="M112" s="260">
        <v>1203863</v>
      </c>
      <c r="N112" s="260">
        <v>1198078.5</v>
      </c>
      <c r="O112" s="260">
        <v>1194447.5</v>
      </c>
      <c r="Q112" s="255" t="s">
        <v>139</v>
      </c>
      <c r="R112" s="326">
        <f t="shared" si="12"/>
        <v>3835.8466690322552</v>
      </c>
      <c r="S112" s="326">
        <f t="shared" si="13"/>
        <v>2516.0670275604452</v>
      </c>
      <c r="T112" s="326">
        <f t="shared" si="14"/>
        <v>3098.2944773652143</v>
      </c>
      <c r="U112" s="326">
        <f t="shared" si="15"/>
        <v>3436.7353943978283</v>
      </c>
      <c r="W112" s="253"/>
      <c r="X112" s="325"/>
      <c r="Y112" s="325"/>
      <c r="Z112" s="325"/>
    </row>
    <row r="113" spans="1:29" ht="22.5" x14ac:dyDescent="0.25">
      <c r="A113" s="257" t="s">
        <v>74</v>
      </c>
      <c r="C113" s="262">
        <v>27989</v>
      </c>
      <c r="D113" s="263">
        <v>22402</v>
      </c>
      <c r="E113" s="263">
        <v>22392</v>
      </c>
      <c r="F113" s="262">
        <v>15096</v>
      </c>
      <c r="G113" s="311">
        <v>19618</v>
      </c>
      <c r="H113" s="312">
        <v>21676</v>
      </c>
      <c r="I113" s="295"/>
      <c r="J113" s="260">
        <v>4381454.5</v>
      </c>
      <c r="K113" s="261">
        <v>4452686.5</v>
      </c>
      <c r="L113" s="261">
        <v>4461786</v>
      </c>
      <c r="M113" s="260">
        <v>4451528</v>
      </c>
      <c r="N113" s="260">
        <v>4432151.5</v>
      </c>
      <c r="O113" s="260">
        <v>4431472</v>
      </c>
      <c r="Q113" s="255" t="s">
        <v>100</v>
      </c>
      <c r="R113" s="326">
        <f t="shared" si="12"/>
        <v>6388.0613161679521</v>
      </c>
      <c r="S113" s="326">
        <f t="shared" si="13"/>
        <v>3391.1951132285362</v>
      </c>
      <c r="T113" s="326">
        <f t="shared" si="14"/>
        <v>4426.2927384138384</v>
      </c>
      <c r="U113" s="326">
        <f t="shared" si="15"/>
        <v>4891.3769510447091</v>
      </c>
      <c r="W113" s="255"/>
      <c r="X113" s="325"/>
      <c r="Y113" s="325"/>
      <c r="Z113" s="325"/>
    </row>
    <row r="114" spans="1:29" ht="15" x14ac:dyDescent="0.25">
      <c r="A114" s="257" t="s">
        <v>75</v>
      </c>
      <c r="C114" s="258">
        <v>24876</v>
      </c>
      <c r="D114" s="259">
        <v>20985</v>
      </c>
      <c r="E114" s="259">
        <v>20378</v>
      </c>
      <c r="F114" s="258">
        <v>13187</v>
      </c>
      <c r="G114" s="313">
        <v>17510</v>
      </c>
      <c r="H114" s="314">
        <v>19307</v>
      </c>
      <c r="I114" s="295"/>
      <c r="J114" s="260">
        <v>3729899</v>
      </c>
      <c r="K114" s="261">
        <v>3706695.5</v>
      </c>
      <c r="L114" s="261">
        <v>3696949</v>
      </c>
      <c r="M114" s="260">
        <v>3692710</v>
      </c>
      <c r="N114" s="260">
        <v>3678028</v>
      </c>
      <c r="O114" s="260">
        <v>3662586</v>
      </c>
      <c r="Q114" s="255" t="s">
        <v>101</v>
      </c>
      <c r="R114" s="326">
        <f t="shared" si="12"/>
        <v>6669.3494917690805</v>
      </c>
      <c r="S114" s="326">
        <f t="shared" si="13"/>
        <v>3571.0900666448219</v>
      </c>
      <c r="T114" s="326">
        <f t="shared" si="14"/>
        <v>4760.7032899151391</v>
      </c>
      <c r="U114" s="326">
        <f t="shared" si="15"/>
        <v>5271.4120569455572</v>
      </c>
      <c r="W114" s="265"/>
      <c r="X114" s="325"/>
      <c r="Y114" s="325"/>
      <c r="Z114" s="325"/>
    </row>
    <row r="115" spans="1:29" ht="15" x14ac:dyDescent="0.25">
      <c r="A115" s="257" t="s">
        <v>76</v>
      </c>
      <c r="C115" s="262">
        <v>4079</v>
      </c>
      <c r="D115" s="263">
        <v>3400</v>
      </c>
      <c r="E115" s="263">
        <v>3222</v>
      </c>
      <c r="F115" s="262">
        <v>2268</v>
      </c>
      <c r="G115" s="311">
        <v>2679</v>
      </c>
      <c r="H115" s="312">
        <v>3076</v>
      </c>
      <c r="I115" s="295"/>
      <c r="J115" s="260">
        <v>889928.5</v>
      </c>
      <c r="K115" s="261">
        <v>875110.5</v>
      </c>
      <c r="L115" s="261">
        <v>871954.5</v>
      </c>
      <c r="M115" s="260">
        <v>867808.5</v>
      </c>
      <c r="N115" s="260">
        <v>862132</v>
      </c>
      <c r="O115" s="260">
        <v>857609.5</v>
      </c>
      <c r="Q115" s="255" t="s">
        <v>102</v>
      </c>
      <c r="R115" s="326">
        <f t="shared" si="12"/>
        <v>4583.5142935640333</v>
      </c>
      <c r="S115" s="326">
        <f t="shared" si="13"/>
        <v>2613.479817263832</v>
      </c>
      <c r="T115" s="326">
        <f t="shared" si="14"/>
        <v>3107.4127859770892</v>
      </c>
      <c r="U115" s="326">
        <f t="shared" si="15"/>
        <v>3586.7139997866161</v>
      </c>
      <c r="W115" s="255"/>
      <c r="X115" s="325"/>
      <c r="Y115" s="325"/>
      <c r="Z115" s="325"/>
    </row>
    <row r="116" spans="1:29" ht="15" x14ac:dyDescent="0.25">
      <c r="A116" s="257" t="s">
        <v>77</v>
      </c>
      <c r="C116" s="258">
        <v>9465</v>
      </c>
      <c r="D116" s="259">
        <v>7298</v>
      </c>
      <c r="E116" s="259">
        <v>7560</v>
      </c>
      <c r="F116" s="258">
        <v>4918</v>
      </c>
      <c r="G116" s="313">
        <v>6277</v>
      </c>
      <c r="H116" s="314">
        <v>6661</v>
      </c>
      <c r="I116" s="295"/>
      <c r="J116" s="260">
        <v>1549813</v>
      </c>
      <c r="K116" s="261">
        <v>1523326</v>
      </c>
      <c r="L116" s="261">
        <v>1516496.5</v>
      </c>
      <c r="M116" s="260">
        <v>1505454</v>
      </c>
      <c r="N116" s="260">
        <v>1492693</v>
      </c>
      <c r="O116" s="260">
        <v>1485724</v>
      </c>
      <c r="Q116" s="255" t="s">
        <v>103</v>
      </c>
      <c r="R116" s="326">
        <f t="shared" si="12"/>
        <v>6107.1884156346605</v>
      </c>
      <c r="S116" s="326">
        <f t="shared" si="13"/>
        <v>3266.7886232325927</v>
      </c>
      <c r="T116" s="326">
        <f t="shared" si="14"/>
        <v>4205.151360661569</v>
      </c>
      <c r="U116" s="326">
        <f t="shared" si="15"/>
        <v>4483.3360704949237</v>
      </c>
      <c r="W116" s="255"/>
      <c r="X116" s="325"/>
      <c r="Y116" s="325"/>
      <c r="Z116" s="325"/>
    </row>
    <row r="117" spans="1:29" ht="15" x14ac:dyDescent="0.25">
      <c r="A117" s="257" t="s">
        <v>78</v>
      </c>
      <c r="C117" s="262">
        <v>37509</v>
      </c>
      <c r="D117" s="263">
        <v>25526</v>
      </c>
      <c r="E117" s="263">
        <v>26042</v>
      </c>
      <c r="F117" s="262">
        <v>17833</v>
      </c>
      <c r="G117" s="311">
        <v>23048</v>
      </c>
      <c r="H117" s="312">
        <v>26802</v>
      </c>
      <c r="I117" s="295"/>
      <c r="J117" s="260">
        <v>5584376</v>
      </c>
      <c r="K117" s="261">
        <v>5773841</v>
      </c>
      <c r="L117" s="261">
        <v>5764388</v>
      </c>
      <c r="M117" s="260">
        <v>5743049.5</v>
      </c>
      <c r="N117" s="260">
        <v>5722640.5</v>
      </c>
      <c r="O117" s="260">
        <v>5717709</v>
      </c>
      <c r="Q117" s="255" t="s">
        <v>104</v>
      </c>
      <c r="R117" s="326">
        <f t="shared" si="12"/>
        <v>6716.775517980881</v>
      </c>
      <c r="S117" s="326">
        <f t="shared" si="13"/>
        <v>3105.1447493182845</v>
      </c>
      <c r="T117" s="326">
        <f t="shared" si="14"/>
        <v>4027.5114258881017</v>
      </c>
      <c r="U117" s="326">
        <f t="shared" si="15"/>
        <v>4687.5418108896411</v>
      </c>
      <c r="W117" s="255"/>
      <c r="X117" s="325"/>
      <c r="Y117" s="325"/>
      <c r="Z117" s="325"/>
    </row>
    <row r="118" spans="1:29" x14ac:dyDescent="0.2">
      <c r="A118" s="267" t="s">
        <v>79</v>
      </c>
      <c r="C118" s="268">
        <v>6221</v>
      </c>
      <c r="D118" s="269">
        <v>4683</v>
      </c>
      <c r="E118" s="269">
        <v>4648</v>
      </c>
      <c r="F118" s="268">
        <v>3090</v>
      </c>
      <c r="G118" s="313">
        <v>3822</v>
      </c>
      <c r="H118" s="314">
        <v>3975</v>
      </c>
      <c r="I118" s="295"/>
      <c r="J118" s="270">
        <v>1330422</v>
      </c>
      <c r="K118" s="252">
        <v>1303352</v>
      </c>
      <c r="L118" s="252">
        <v>1297293</v>
      </c>
      <c r="M118" s="270">
        <v>1287476.5</v>
      </c>
      <c r="N118" s="270">
        <v>1278481</v>
      </c>
      <c r="O118" s="270">
        <v>1274288.5</v>
      </c>
      <c r="Q118" s="253" t="s">
        <v>10</v>
      </c>
      <c r="R118" s="321">
        <f t="shared" si="12"/>
        <v>4675.9599585695369</v>
      </c>
      <c r="S118" s="321">
        <f t="shared" si="13"/>
        <v>2400.0438066248198</v>
      </c>
      <c r="T118" s="321">
        <f t="shared" si="14"/>
        <v>2989.4851781137149</v>
      </c>
      <c r="U118" s="321">
        <f t="shared" si="15"/>
        <v>3119.3877995446082</v>
      </c>
    </row>
    <row r="119" spans="1:29" ht="15" x14ac:dyDescent="0.25">
      <c r="A119" s="273" t="s">
        <v>80</v>
      </c>
      <c r="C119" s="274">
        <v>1305</v>
      </c>
      <c r="D119" s="263">
        <v>954</v>
      </c>
      <c r="E119" s="263">
        <v>960</v>
      </c>
      <c r="F119" s="274">
        <v>587</v>
      </c>
      <c r="G119" s="311">
        <v>835</v>
      </c>
      <c r="H119" s="312">
        <v>819</v>
      </c>
      <c r="I119" s="295"/>
      <c r="J119" s="275">
        <v>306162</v>
      </c>
      <c r="K119" s="261">
        <v>298198.5</v>
      </c>
      <c r="L119" s="261">
        <v>296075.5</v>
      </c>
      <c r="M119" s="275">
        <v>292824.5</v>
      </c>
      <c r="N119" s="275">
        <v>289883.5</v>
      </c>
      <c r="O119" s="275">
        <v>288381</v>
      </c>
      <c r="Q119" s="265" t="s">
        <v>141</v>
      </c>
      <c r="R119" s="326">
        <f t="shared" si="12"/>
        <v>4262.449291551532</v>
      </c>
      <c r="S119" s="326">
        <f t="shared" si="13"/>
        <v>2004.6136849887903</v>
      </c>
      <c r="T119" s="326">
        <f t="shared" si="14"/>
        <v>2880.4674981501189</v>
      </c>
      <c r="U119" s="326">
        <f t="shared" si="15"/>
        <v>2839.9929260249464</v>
      </c>
    </row>
    <row r="120" spans="1:29" ht="15" x14ac:dyDescent="0.25">
      <c r="A120" s="273" t="s">
        <v>81</v>
      </c>
      <c r="C120" s="276">
        <v>1533</v>
      </c>
      <c r="D120" s="259">
        <v>1238</v>
      </c>
      <c r="E120" s="259">
        <v>1267</v>
      </c>
      <c r="F120" s="276">
        <v>799</v>
      </c>
      <c r="G120" s="313">
        <v>1088</v>
      </c>
      <c r="H120" s="314">
        <v>1097</v>
      </c>
      <c r="I120" s="295"/>
      <c r="J120" s="275">
        <v>309851.5</v>
      </c>
      <c r="K120" s="261">
        <v>305592.5</v>
      </c>
      <c r="L120" s="261">
        <v>304595.5</v>
      </c>
      <c r="M120" s="275">
        <v>302502</v>
      </c>
      <c r="N120" s="275">
        <v>300375</v>
      </c>
      <c r="O120" s="275">
        <v>299358.5</v>
      </c>
      <c r="Q120" s="265" t="s">
        <v>142</v>
      </c>
      <c r="R120" s="326">
        <f t="shared" si="12"/>
        <v>4947.5313174214098</v>
      </c>
      <c r="S120" s="326">
        <f t="shared" si="13"/>
        <v>2641.3048508770194</v>
      </c>
      <c r="T120" s="326">
        <f t="shared" si="14"/>
        <v>3622.1389929255097</v>
      </c>
      <c r="U120" s="326">
        <f t="shared" si="15"/>
        <v>3664.5025947150325</v>
      </c>
    </row>
    <row r="121" spans="1:29" ht="15" x14ac:dyDescent="0.25">
      <c r="A121" s="273" t="s">
        <v>82</v>
      </c>
      <c r="C121" s="274">
        <v>1637</v>
      </c>
      <c r="D121" s="263">
        <v>1261</v>
      </c>
      <c r="E121" s="263">
        <v>1150</v>
      </c>
      <c r="F121" s="274">
        <v>856</v>
      </c>
      <c r="G121" s="311">
        <v>984</v>
      </c>
      <c r="H121" s="312">
        <v>1054</v>
      </c>
      <c r="I121" s="295"/>
      <c r="J121" s="275">
        <v>320803</v>
      </c>
      <c r="K121" s="261">
        <v>317700</v>
      </c>
      <c r="L121" s="261">
        <v>316864.5</v>
      </c>
      <c r="M121" s="275">
        <v>315122.5</v>
      </c>
      <c r="N121" s="275">
        <v>313756.5</v>
      </c>
      <c r="O121" s="275">
        <v>313370.5</v>
      </c>
      <c r="Q121" s="265" t="s">
        <v>143</v>
      </c>
      <c r="R121" s="326">
        <f t="shared" si="12"/>
        <v>5102.8201107844998</v>
      </c>
      <c r="S121" s="326">
        <f t="shared" si="13"/>
        <v>2716.4039381510365</v>
      </c>
      <c r="T121" s="326">
        <f t="shared" si="14"/>
        <v>3136.1900072189737</v>
      </c>
      <c r="U121" s="326">
        <f t="shared" si="15"/>
        <v>3363.4308270880638</v>
      </c>
      <c r="AC121" s="277" t="s">
        <v>118</v>
      </c>
    </row>
    <row r="122" spans="1:29" ht="15" x14ac:dyDescent="0.25">
      <c r="A122" s="273" t="s">
        <v>83</v>
      </c>
      <c r="C122" s="276">
        <v>1746</v>
      </c>
      <c r="D122" s="259">
        <v>1230</v>
      </c>
      <c r="E122" s="259">
        <v>1271</v>
      </c>
      <c r="F122" s="276">
        <v>848</v>
      </c>
      <c r="G122" s="313">
        <v>915</v>
      </c>
      <c r="H122" s="314">
        <v>1005</v>
      </c>
      <c r="I122" s="295"/>
      <c r="J122" s="275">
        <v>393605.5</v>
      </c>
      <c r="K122" s="261">
        <v>381861</v>
      </c>
      <c r="L122" s="261">
        <v>379757.5</v>
      </c>
      <c r="M122" s="275">
        <v>377027.5</v>
      </c>
      <c r="N122" s="275">
        <v>374466</v>
      </c>
      <c r="O122" s="275">
        <v>373178.5</v>
      </c>
      <c r="Q122" s="265" t="s">
        <v>144</v>
      </c>
      <c r="R122" s="326">
        <f t="shared" si="12"/>
        <v>4435.9136241744591</v>
      </c>
      <c r="S122" s="326">
        <f t="shared" si="13"/>
        <v>2249.172805697197</v>
      </c>
      <c r="T122" s="326">
        <f t="shared" si="14"/>
        <v>2443.4795148291164</v>
      </c>
      <c r="U122" s="326">
        <f t="shared" si="15"/>
        <v>2693.0811930483669</v>
      </c>
    </row>
    <row r="123" spans="1:29" ht="15" x14ac:dyDescent="0.25">
      <c r="A123" s="257" t="s">
        <v>84</v>
      </c>
      <c r="C123" s="262">
        <v>1008</v>
      </c>
      <c r="D123" s="263">
        <v>731</v>
      </c>
      <c r="E123" s="263">
        <v>913</v>
      </c>
      <c r="F123" s="262">
        <v>545</v>
      </c>
      <c r="G123" s="311">
        <v>622</v>
      </c>
      <c r="H123" s="312">
        <v>602</v>
      </c>
      <c r="I123" s="295"/>
      <c r="J123" s="279">
        <v>314366</v>
      </c>
      <c r="K123" s="261">
        <v>305177</v>
      </c>
      <c r="L123" s="261">
        <v>302153</v>
      </c>
      <c r="M123" s="279">
        <v>297405</v>
      </c>
      <c r="N123" s="279">
        <v>293222</v>
      </c>
      <c r="O123" s="279">
        <v>291393</v>
      </c>
      <c r="Q123" s="255" t="s">
        <v>109</v>
      </c>
      <c r="R123" s="326">
        <f t="shared" si="12"/>
        <v>3206.4536241196565</v>
      </c>
      <c r="S123" s="326">
        <f t="shared" si="13"/>
        <v>1832.5179469074158</v>
      </c>
      <c r="T123" s="326">
        <f t="shared" si="14"/>
        <v>2121.2596599163776</v>
      </c>
      <c r="U123" s="326">
        <f t="shared" si="15"/>
        <v>2065.9384405253386</v>
      </c>
      <c r="W123" s="255"/>
      <c r="X123" s="325"/>
      <c r="Y123" s="325"/>
      <c r="Z123" s="325"/>
    </row>
    <row r="124" spans="1:29" ht="15" x14ac:dyDescent="0.25">
      <c r="A124" s="257" t="s">
        <v>85</v>
      </c>
      <c r="C124" s="258">
        <v>15294</v>
      </c>
      <c r="D124" s="259">
        <v>14643</v>
      </c>
      <c r="E124" s="259">
        <v>15067</v>
      </c>
      <c r="F124" s="258">
        <v>9957</v>
      </c>
      <c r="G124" s="313">
        <v>12833</v>
      </c>
      <c r="H124" s="314">
        <v>14002</v>
      </c>
      <c r="I124" s="295"/>
      <c r="J124" s="260">
        <v>5825210</v>
      </c>
      <c r="K124" s="261">
        <v>5751590</v>
      </c>
      <c r="L124" s="261">
        <v>5726217</v>
      </c>
      <c r="M124" s="260">
        <v>5668201.5</v>
      </c>
      <c r="N124" s="260">
        <v>5624340</v>
      </c>
      <c r="O124" s="260">
        <v>5616978</v>
      </c>
      <c r="Q124" s="255" t="s">
        <v>110</v>
      </c>
      <c r="R124" s="326">
        <f t="shared" si="12"/>
        <v>2625.4847464726595</v>
      </c>
      <c r="S124" s="326">
        <f t="shared" si="13"/>
        <v>1756.6418554456823</v>
      </c>
      <c r="T124" s="326">
        <f t="shared" si="14"/>
        <v>2281.6899405085751</v>
      </c>
      <c r="U124" s="326">
        <f t="shared" si="15"/>
        <v>2492.7995089174287</v>
      </c>
      <c r="W124" s="255"/>
      <c r="X124" s="325"/>
      <c r="Y124" s="325"/>
      <c r="Z124" s="325"/>
    </row>
    <row r="125" spans="1:29" ht="15" x14ac:dyDescent="0.25">
      <c r="A125" s="257" t="s">
        <v>86</v>
      </c>
      <c r="C125" s="262">
        <v>20263</v>
      </c>
      <c r="D125" s="263">
        <v>16149</v>
      </c>
      <c r="E125" s="263">
        <v>16164</v>
      </c>
      <c r="F125" s="262">
        <v>11407</v>
      </c>
      <c r="G125" s="311">
        <v>14021</v>
      </c>
      <c r="H125" s="312">
        <v>14256</v>
      </c>
      <c r="I125" s="295"/>
      <c r="J125" s="260">
        <v>4102177.5</v>
      </c>
      <c r="K125" s="261">
        <v>3988247</v>
      </c>
      <c r="L125" s="261">
        <v>3964416.5</v>
      </c>
      <c r="M125" s="260">
        <v>3943541</v>
      </c>
      <c r="N125" s="260">
        <v>3928359</v>
      </c>
      <c r="O125" s="260">
        <v>3915312</v>
      </c>
      <c r="Q125" s="255" t="s">
        <v>111</v>
      </c>
      <c r="R125" s="326">
        <f t="shared" si="12"/>
        <v>4939.5717274545041</v>
      </c>
      <c r="S125" s="326">
        <f t="shared" si="13"/>
        <v>2892.5780155449124</v>
      </c>
      <c r="T125" s="326">
        <f t="shared" si="14"/>
        <v>3569.1748131980808</v>
      </c>
      <c r="U125" s="326">
        <f t="shared" si="15"/>
        <v>3641.0891392563353</v>
      </c>
      <c r="W125" s="265"/>
      <c r="X125" s="325"/>
      <c r="Y125" s="325"/>
      <c r="Z125" s="325"/>
    </row>
    <row r="126" spans="1:29" ht="15" x14ac:dyDescent="0.25">
      <c r="A126" s="257" t="s">
        <v>87</v>
      </c>
      <c r="C126" s="258">
        <v>1780</v>
      </c>
      <c r="D126" s="259">
        <v>1609</v>
      </c>
      <c r="E126" s="259">
        <v>1484</v>
      </c>
      <c r="F126" s="258">
        <v>1056</v>
      </c>
      <c r="G126" s="313">
        <v>1333</v>
      </c>
      <c r="H126" s="314">
        <v>1355</v>
      </c>
      <c r="I126" s="295"/>
      <c r="J126" s="260">
        <v>580075</v>
      </c>
      <c r="K126" s="261">
        <v>560777.5</v>
      </c>
      <c r="L126" s="261">
        <v>555920.5</v>
      </c>
      <c r="M126" s="260">
        <v>549192</v>
      </c>
      <c r="N126" s="260">
        <v>543149</v>
      </c>
      <c r="O126" s="260">
        <v>539372.5</v>
      </c>
      <c r="Q126" s="255" t="s">
        <v>112</v>
      </c>
      <c r="R126" s="326">
        <f t="shared" si="12"/>
        <v>3068.5687195621254</v>
      </c>
      <c r="S126" s="326">
        <f t="shared" si="13"/>
        <v>1922.8248044399775</v>
      </c>
      <c r="T126" s="326">
        <f t="shared" si="14"/>
        <v>2454.2068566820521</v>
      </c>
      <c r="U126" s="326">
        <f t="shared" si="15"/>
        <v>2512.1785037242348</v>
      </c>
      <c r="W126" s="255"/>
      <c r="X126" s="325"/>
      <c r="Y126" s="325"/>
      <c r="Z126" s="325"/>
    </row>
    <row r="127" spans="1:29" ht="15" x14ac:dyDescent="0.25">
      <c r="A127" s="257" t="s">
        <v>88</v>
      </c>
      <c r="C127" s="262">
        <v>5116</v>
      </c>
      <c r="D127" s="263">
        <v>4862</v>
      </c>
      <c r="E127" s="263">
        <v>4551</v>
      </c>
      <c r="F127" s="262">
        <v>3264</v>
      </c>
      <c r="G127" s="311">
        <v>4029</v>
      </c>
      <c r="H127" s="312">
        <v>4470</v>
      </c>
      <c r="I127" s="295"/>
      <c r="J127" s="260">
        <v>1970292.5</v>
      </c>
      <c r="K127" s="261">
        <v>1918139</v>
      </c>
      <c r="L127" s="261">
        <v>1903065.5</v>
      </c>
      <c r="M127" s="260">
        <v>1877355.5</v>
      </c>
      <c r="N127" s="260">
        <v>1858027.5</v>
      </c>
      <c r="O127" s="260">
        <v>1851032</v>
      </c>
      <c r="Q127" s="255" t="s">
        <v>113</v>
      </c>
      <c r="R127" s="326">
        <f t="shared" si="12"/>
        <v>2596.5687835689373</v>
      </c>
      <c r="S127" s="326">
        <f t="shared" si="13"/>
        <v>1738.6158348805009</v>
      </c>
      <c r="T127" s="326">
        <f t="shared" si="14"/>
        <v>2168.4286158304976</v>
      </c>
      <c r="U127" s="326">
        <f t="shared" si="15"/>
        <v>2414.8691108527569</v>
      </c>
      <c r="W127" s="255"/>
      <c r="X127" s="325"/>
      <c r="Y127" s="325"/>
      <c r="Z127" s="325"/>
    </row>
    <row r="128" spans="1:29" ht="15" x14ac:dyDescent="0.25">
      <c r="A128" s="257" t="s">
        <v>89</v>
      </c>
      <c r="C128" s="258">
        <v>20129</v>
      </c>
      <c r="D128" s="259">
        <v>16418</v>
      </c>
      <c r="E128" s="259">
        <v>16083</v>
      </c>
      <c r="F128" s="258">
        <v>11590</v>
      </c>
      <c r="G128" s="313">
        <v>14488</v>
      </c>
      <c r="H128" s="314">
        <v>15199</v>
      </c>
      <c r="I128" s="295"/>
      <c r="J128" s="260">
        <v>5060714</v>
      </c>
      <c r="K128" s="261">
        <v>4925368</v>
      </c>
      <c r="L128" s="261">
        <v>4891919</v>
      </c>
      <c r="M128" s="260">
        <v>4854497.5</v>
      </c>
      <c r="N128" s="260">
        <v>4833517</v>
      </c>
      <c r="O128" s="260">
        <v>4823672.5</v>
      </c>
      <c r="Q128" s="255" t="s">
        <v>114</v>
      </c>
      <c r="R128" s="326">
        <f t="shared" si="12"/>
        <v>3977.501988849795</v>
      </c>
      <c r="S128" s="326">
        <f t="shared" si="13"/>
        <v>2387.4767676778079</v>
      </c>
      <c r="T128" s="326">
        <f t="shared" si="14"/>
        <v>2997.4033400523881</v>
      </c>
      <c r="U128" s="326">
        <f t="shared" si="15"/>
        <v>3150.9187242707708</v>
      </c>
      <c r="W128" s="255"/>
      <c r="X128" s="325"/>
      <c r="Y128" s="325"/>
      <c r="Z128" s="325"/>
    </row>
    <row r="129" spans="1:26" ht="15" x14ac:dyDescent="0.25">
      <c r="A129" s="257" t="s">
        <v>90</v>
      </c>
      <c r="C129" s="262">
        <v>5798</v>
      </c>
      <c r="D129" s="263">
        <v>5046</v>
      </c>
      <c r="E129" s="263">
        <v>5374</v>
      </c>
      <c r="F129" s="262">
        <v>3340</v>
      </c>
      <c r="G129" s="315">
        <v>4484</v>
      </c>
      <c r="H129" s="316">
        <v>4557</v>
      </c>
      <c r="I129" s="295"/>
      <c r="J129" s="260">
        <v>1655456</v>
      </c>
      <c r="K129" s="261">
        <v>1626648.5</v>
      </c>
      <c r="L129" s="261">
        <v>1616939</v>
      </c>
      <c r="M129" s="260">
        <v>1600832.5</v>
      </c>
      <c r="N129" s="260">
        <v>1588728.5</v>
      </c>
      <c r="O129" s="260">
        <v>1582779.5</v>
      </c>
      <c r="Q129" s="255" t="s">
        <v>115</v>
      </c>
      <c r="R129" s="326">
        <f t="shared" si="12"/>
        <v>3502.3582626176717</v>
      </c>
      <c r="S129" s="326">
        <f t="shared" si="13"/>
        <v>2086.4144125009957</v>
      </c>
      <c r="T129" s="326">
        <f t="shared" si="14"/>
        <v>2822.3828048656519</v>
      </c>
      <c r="U129" s="326">
        <f t="shared" si="15"/>
        <v>2879.1123463502026</v>
      </c>
      <c r="W129" s="255"/>
      <c r="X129" s="325"/>
      <c r="Y129" s="325"/>
      <c r="Z129" s="325"/>
    </row>
    <row r="130" spans="1:26" x14ac:dyDescent="0.2">
      <c r="G130" s="295"/>
      <c r="H130" s="295"/>
    </row>
  </sheetData>
  <hyperlinks>
    <hyperlink ref="D6" r:id="rId1" display="http://dati.istat.it/OECDStat_Metadata/ShowMetadata.ashx?Dataset=DCIS_MORTIFERITISTR1&amp;Coords=[TIME].[2018]&amp;ShowOnWeb=true&amp;Lang=it"/>
    <hyperlink ref="D40" r:id="rId2" display="http://dati.istat.it/OECDStat_Metadata/ShowMetadata.ashx?Dataset=DCIS_MORTIFERITISTR1&amp;Coords=[TIME].[2018]&amp;ShowOnWeb=true&amp;Lang=it"/>
    <hyperlink ref="D72" r:id="rId3" display="http://dati.istat.it/OECDStat_Metadata/ShowMetadata.ashx?Dataset=DCIS_MORTIFERITISTR1&amp;Coords=[TIME].[2018]&amp;ShowOnWeb=true&amp;Lang=it"/>
    <hyperlink ref="D104" r:id="rId4" display="http://dati.istat.it/OECDStat_Metadata/ShowMetadata.ashx?Dataset=DCIS_MORTIFERITISTR1&amp;Coords=[TIME].[2018]&amp;ShowOnWeb=true&amp;Lang=it"/>
    <hyperlink ref="AA1" location="Indice!B1" display="Torna all'indice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77"/>
  <sheetViews>
    <sheetView topLeftCell="A19" zoomScaleNormal="100" workbookViewId="0"/>
  </sheetViews>
  <sheetFormatPr defaultRowHeight="12.75" x14ac:dyDescent="0.2"/>
  <cols>
    <col min="1" max="1" width="22.28515625" style="231" customWidth="1"/>
    <col min="2" max="2" width="10.28515625" style="231" customWidth="1"/>
    <col min="3" max="3" width="10.7109375" style="231" customWidth="1"/>
    <col min="4" max="4" width="13" style="231" customWidth="1"/>
    <col min="5" max="5" width="11.28515625" style="231" customWidth="1"/>
    <col min="6" max="6" width="9.140625" style="231"/>
    <col min="7" max="7" width="11.85546875" style="231" customWidth="1"/>
    <col min="8" max="8" width="10.7109375" style="231" customWidth="1"/>
    <col min="9" max="10" width="9.140625" style="231"/>
    <col min="11" max="11" width="16.85546875" style="231" customWidth="1"/>
    <col min="12" max="13" width="9.28515625" style="231" bestFit="1" customWidth="1"/>
    <col min="14" max="14" width="10" style="231" bestFit="1" customWidth="1"/>
    <col min="15" max="19" width="9.28515625" style="231" bestFit="1" customWidth="1"/>
    <col min="20" max="74" width="9.140625" style="231"/>
    <col min="75" max="75" width="26.7109375" style="231" customWidth="1"/>
    <col min="76" max="16384" width="9.140625" style="231"/>
  </cols>
  <sheetData>
    <row r="1" spans="1:30" ht="15" x14ac:dyDescent="0.25">
      <c r="A1" s="699" t="s">
        <v>490</v>
      </c>
    </row>
    <row r="3" spans="1:30" x14ac:dyDescent="0.2">
      <c r="A3" s="702" t="s">
        <v>492</v>
      </c>
      <c r="B3" s="703"/>
      <c r="C3" s="703"/>
      <c r="D3" s="703"/>
      <c r="E3" s="703"/>
      <c r="F3" s="703"/>
      <c r="G3" s="703"/>
      <c r="H3" s="703"/>
      <c r="I3" s="703"/>
      <c r="K3" s="704" t="s">
        <v>493</v>
      </c>
      <c r="V3" s="705"/>
    </row>
    <row r="4" spans="1:30" ht="34.5" thickBot="1" x14ac:dyDescent="0.25">
      <c r="A4" s="243" t="s">
        <v>8</v>
      </c>
      <c r="B4" s="244" t="s">
        <v>494</v>
      </c>
      <c r="C4" s="244" t="s">
        <v>495</v>
      </c>
      <c r="D4" s="244" t="s">
        <v>496</v>
      </c>
      <c r="E4" s="244" t="s">
        <v>497</v>
      </c>
      <c r="F4" s="244" t="s">
        <v>498</v>
      </c>
      <c r="G4" s="244" t="s">
        <v>499</v>
      </c>
      <c r="H4" s="244" t="s">
        <v>500</v>
      </c>
      <c r="I4" s="244" t="s">
        <v>228</v>
      </c>
      <c r="K4" s="243" t="s">
        <v>8</v>
      </c>
      <c r="L4" s="244" t="s">
        <v>501</v>
      </c>
      <c r="M4" s="244" t="s">
        <v>502</v>
      </c>
      <c r="N4" s="244" t="s">
        <v>503</v>
      </c>
      <c r="O4" s="244" t="s">
        <v>504</v>
      </c>
      <c r="P4" s="244" t="s">
        <v>505</v>
      </c>
      <c r="Q4" s="244" t="s">
        <v>506</v>
      </c>
      <c r="R4" s="244" t="s">
        <v>507</v>
      </c>
      <c r="S4" s="244" t="s">
        <v>228</v>
      </c>
      <c r="V4" s="245"/>
      <c r="W4" s="246"/>
      <c r="X4" s="246"/>
      <c r="Y4" s="246"/>
      <c r="Z4" s="246"/>
      <c r="AA4" s="246"/>
      <c r="AB4" s="246"/>
      <c r="AC4" s="246"/>
      <c r="AD4" s="246"/>
    </row>
    <row r="5" spans="1:30" x14ac:dyDescent="0.2">
      <c r="A5" s="253" t="s">
        <v>9</v>
      </c>
      <c r="B5" s="706">
        <v>54532</v>
      </c>
      <c r="C5" s="706">
        <v>7662</v>
      </c>
      <c r="D5" s="706">
        <v>41</v>
      </c>
      <c r="E5" s="706">
        <v>82238</v>
      </c>
      <c r="F5" s="706">
        <v>18576</v>
      </c>
      <c r="G5" s="706">
        <v>2234</v>
      </c>
      <c r="H5" s="706">
        <v>606</v>
      </c>
      <c r="I5" s="706">
        <v>165889</v>
      </c>
      <c r="K5" s="255" t="s">
        <v>9</v>
      </c>
      <c r="L5" s="707">
        <v>84491</v>
      </c>
      <c r="M5" s="707">
        <v>9138</v>
      </c>
      <c r="N5" s="707">
        <v>118</v>
      </c>
      <c r="O5" s="707">
        <v>89974</v>
      </c>
      <c r="P5" s="707">
        <v>19511</v>
      </c>
      <c r="Q5" s="707">
        <v>1888</v>
      </c>
      <c r="R5" s="707">
        <v>518</v>
      </c>
      <c r="S5" s="707">
        <v>205638</v>
      </c>
      <c r="V5" s="255"/>
      <c r="W5" s="707"/>
      <c r="X5" s="707"/>
      <c r="Y5" s="707"/>
      <c r="Z5" s="707"/>
      <c r="AA5" s="707"/>
      <c r="AB5" s="707"/>
      <c r="AC5" s="707"/>
      <c r="AD5" s="707"/>
    </row>
    <row r="6" spans="1:30" x14ac:dyDescent="0.2">
      <c r="A6" s="255" t="s">
        <v>93</v>
      </c>
      <c r="B6" s="708">
        <v>3622</v>
      </c>
      <c r="C6" s="708">
        <v>531</v>
      </c>
      <c r="D6" s="708">
        <v>3</v>
      </c>
      <c r="E6" s="708">
        <v>4712</v>
      </c>
      <c r="F6" s="708">
        <v>1152</v>
      </c>
      <c r="G6" s="708">
        <v>110</v>
      </c>
      <c r="H6" s="708">
        <v>18</v>
      </c>
      <c r="I6" s="708">
        <v>10148</v>
      </c>
      <c r="K6" s="255" t="s">
        <v>66</v>
      </c>
      <c r="L6" s="707">
        <v>5387</v>
      </c>
      <c r="M6" s="707">
        <v>672</v>
      </c>
      <c r="N6" s="707">
        <v>15</v>
      </c>
      <c r="O6" s="707">
        <v>5713</v>
      </c>
      <c r="P6" s="707">
        <v>1311</v>
      </c>
      <c r="Q6" s="707">
        <v>128</v>
      </c>
      <c r="R6" s="707">
        <v>28</v>
      </c>
      <c r="S6" s="707">
        <v>13254</v>
      </c>
      <c r="U6" s="709"/>
      <c r="V6" s="255"/>
      <c r="W6" s="707"/>
      <c r="X6" s="707"/>
      <c r="Y6" s="707"/>
      <c r="Z6" s="707"/>
      <c r="AA6" s="707"/>
      <c r="AB6" s="707"/>
      <c r="AC6" s="707"/>
      <c r="AD6" s="707"/>
    </row>
    <row r="7" spans="1:30" x14ac:dyDescent="0.2">
      <c r="A7" s="255" t="s">
        <v>134</v>
      </c>
      <c r="B7" s="708">
        <v>59</v>
      </c>
      <c r="C7" s="708">
        <v>11</v>
      </c>
      <c r="D7" s="317" t="s">
        <v>68</v>
      </c>
      <c r="E7" s="708">
        <v>181</v>
      </c>
      <c r="F7" s="708">
        <v>64</v>
      </c>
      <c r="G7" s="708">
        <v>10</v>
      </c>
      <c r="H7" s="708">
        <v>2</v>
      </c>
      <c r="I7" s="708">
        <v>327</v>
      </c>
      <c r="K7" s="255" t="s">
        <v>135</v>
      </c>
      <c r="L7" s="707">
        <v>112</v>
      </c>
      <c r="M7" s="707">
        <v>19</v>
      </c>
      <c r="N7" s="710">
        <v>2</v>
      </c>
      <c r="O7" s="707">
        <v>106</v>
      </c>
      <c r="P7" s="707">
        <v>55</v>
      </c>
      <c r="Q7" s="707">
        <v>2</v>
      </c>
      <c r="R7" s="707">
        <v>3</v>
      </c>
      <c r="S7" s="707">
        <v>299</v>
      </c>
      <c r="V7" s="255"/>
      <c r="W7" s="707"/>
      <c r="X7" s="707"/>
      <c r="Y7" s="710"/>
      <c r="Z7" s="707"/>
      <c r="AA7" s="707"/>
      <c r="AB7" s="707"/>
      <c r="AC7" s="707"/>
      <c r="AD7" s="707"/>
    </row>
    <row r="8" spans="1:30" x14ac:dyDescent="0.2">
      <c r="A8" s="255" t="s">
        <v>95</v>
      </c>
      <c r="B8" s="708">
        <v>2235</v>
      </c>
      <c r="C8" s="708">
        <v>255</v>
      </c>
      <c r="D8" s="708">
        <v>4</v>
      </c>
      <c r="E8" s="708">
        <v>3955</v>
      </c>
      <c r="F8" s="708">
        <v>1252</v>
      </c>
      <c r="G8" s="708">
        <v>108</v>
      </c>
      <c r="H8" s="708">
        <v>54</v>
      </c>
      <c r="I8" s="708">
        <v>7863</v>
      </c>
      <c r="K8" s="255" t="s">
        <v>69</v>
      </c>
      <c r="L8" s="707">
        <v>2818</v>
      </c>
      <c r="M8" s="707">
        <v>304</v>
      </c>
      <c r="N8" s="707">
        <v>1</v>
      </c>
      <c r="O8" s="707">
        <v>4594</v>
      </c>
      <c r="P8" s="707">
        <v>1447</v>
      </c>
      <c r="Q8" s="707">
        <v>88</v>
      </c>
      <c r="R8" s="707">
        <v>40</v>
      </c>
      <c r="S8" s="707">
        <v>9292</v>
      </c>
      <c r="V8" s="255"/>
      <c r="W8" s="707"/>
      <c r="X8" s="707"/>
      <c r="Y8" s="707"/>
      <c r="Z8" s="707"/>
      <c r="AA8" s="707"/>
      <c r="AB8" s="707"/>
      <c r="AC8" s="707"/>
      <c r="AD8" s="707"/>
    </row>
    <row r="9" spans="1:30" x14ac:dyDescent="0.2">
      <c r="A9" s="255" t="s">
        <v>96</v>
      </c>
      <c r="B9" s="708">
        <v>10106</v>
      </c>
      <c r="C9" s="708">
        <v>1820</v>
      </c>
      <c r="D9" s="708">
        <v>7</v>
      </c>
      <c r="E9" s="708">
        <v>13720</v>
      </c>
      <c r="F9" s="708">
        <v>2727</v>
      </c>
      <c r="G9" s="708">
        <v>311</v>
      </c>
      <c r="H9" s="708">
        <v>95</v>
      </c>
      <c r="I9" s="708">
        <v>28786</v>
      </c>
      <c r="K9" s="255" t="s">
        <v>70</v>
      </c>
      <c r="L9" s="707">
        <v>16094</v>
      </c>
      <c r="M9" s="707">
        <v>2158</v>
      </c>
      <c r="N9" s="707">
        <v>14</v>
      </c>
      <c r="O9" s="707">
        <v>16048</v>
      </c>
      <c r="P9" s="707">
        <v>2495</v>
      </c>
      <c r="Q9" s="707">
        <v>251</v>
      </c>
      <c r="R9" s="707">
        <v>70</v>
      </c>
      <c r="S9" s="707">
        <v>37130</v>
      </c>
      <c r="V9" s="255"/>
      <c r="W9" s="707"/>
      <c r="X9" s="707"/>
      <c r="Y9" s="707"/>
      <c r="Z9" s="707"/>
      <c r="AA9" s="707"/>
      <c r="AB9" s="707"/>
      <c r="AC9" s="707"/>
      <c r="AD9" s="707"/>
    </row>
    <row r="10" spans="1:30" x14ac:dyDescent="0.2">
      <c r="A10" s="255" t="s">
        <v>138</v>
      </c>
      <c r="B10" s="708">
        <v>712</v>
      </c>
      <c r="C10" s="708">
        <v>89</v>
      </c>
      <c r="D10" s="317" t="s">
        <v>68</v>
      </c>
      <c r="E10" s="708">
        <v>1541</v>
      </c>
      <c r="F10" s="708">
        <v>634</v>
      </c>
      <c r="G10" s="708">
        <v>104</v>
      </c>
      <c r="H10" s="708">
        <v>41</v>
      </c>
      <c r="I10" s="708">
        <v>3121</v>
      </c>
      <c r="K10" s="255" t="s">
        <v>508</v>
      </c>
      <c r="L10" s="707">
        <v>1113</v>
      </c>
      <c r="M10" s="707">
        <v>154</v>
      </c>
      <c r="N10" s="710" t="s">
        <v>53</v>
      </c>
      <c r="O10" s="707">
        <v>1224</v>
      </c>
      <c r="P10" s="707">
        <v>421</v>
      </c>
      <c r="Q10" s="707">
        <v>49</v>
      </c>
      <c r="R10" s="707">
        <v>30</v>
      </c>
      <c r="S10" s="707">
        <v>2991</v>
      </c>
      <c r="V10" s="255"/>
      <c r="W10" s="707"/>
      <c r="X10" s="707"/>
      <c r="Y10" s="707"/>
      <c r="Z10" s="707"/>
      <c r="AA10" s="707"/>
      <c r="AB10" s="707"/>
      <c r="AC10" s="707"/>
      <c r="AD10" s="707"/>
    </row>
    <row r="11" spans="1:30" x14ac:dyDescent="0.2">
      <c r="A11" s="255" t="s">
        <v>98</v>
      </c>
      <c r="B11" s="708">
        <v>4054</v>
      </c>
      <c r="C11" s="708">
        <v>934</v>
      </c>
      <c r="D11" s="708">
        <v>5</v>
      </c>
      <c r="E11" s="708">
        <v>6512</v>
      </c>
      <c r="F11" s="708">
        <v>1531</v>
      </c>
      <c r="G11" s="708">
        <v>150</v>
      </c>
      <c r="H11" s="708">
        <v>34</v>
      </c>
      <c r="I11" s="708">
        <v>13220</v>
      </c>
      <c r="K11" s="255" t="s">
        <v>72</v>
      </c>
      <c r="L11" s="707">
        <v>6488</v>
      </c>
      <c r="M11" s="707">
        <v>867</v>
      </c>
      <c r="N11" s="707">
        <v>9</v>
      </c>
      <c r="O11" s="707">
        <v>6637</v>
      </c>
      <c r="P11" s="707">
        <v>1421</v>
      </c>
      <c r="Q11" s="707">
        <v>109</v>
      </c>
      <c r="R11" s="707">
        <v>33</v>
      </c>
      <c r="S11" s="707">
        <v>15564</v>
      </c>
      <c r="V11" s="255"/>
      <c r="W11" s="707"/>
      <c r="X11" s="707"/>
      <c r="Y11" s="707"/>
      <c r="Z11" s="707"/>
      <c r="AA11" s="707"/>
      <c r="AB11" s="707"/>
      <c r="AC11" s="707"/>
      <c r="AD11" s="707"/>
    </row>
    <row r="12" spans="1:30" x14ac:dyDescent="0.2">
      <c r="A12" s="255" t="s">
        <v>139</v>
      </c>
      <c r="B12" s="708">
        <v>1067</v>
      </c>
      <c r="C12" s="708">
        <v>155</v>
      </c>
      <c r="D12" s="317">
        <v>2</v>
      </c>
      <c r="E12" s="708">
        <v>1525</v>
      </c>
      <c r="F12" s="708">
        <v>439</v>
      </c>
      <c r="G12" s="708">
        <v>64</v>
      </c>
      <c r="H12" s="708">
        <v>13</v>
      </c>
      <c r="I12" s="708">
        <v>3265</v>
      </c>
      <c r="K12" s="255" t="s">
        <v>157</v>
      </c>
      <c r="L12" s="707">
        <v>1647</v>
      </c>
      <c r="M12" s="707">
        <v>173</v>
      </c>
      <c r="N12" s="707">
        <v>1</v>
      </c>
      <c r="O12" s="707">
        <v>1358</v>
      </c>
      <c r="P12" s="707">
        <v>396</v>
      </c>
      <c r="Q12" s="707">
        <v>22</v>
      </c>
      <c r="R12" s="707">
        <v>7</v>
      </c>
      <c r="S12" s="707">
        <v>3604</v>
      </c>
      <c r="V12" s="255"/>
      <c r="W12" s="707"/>
      <c r="X12" s="707"/>
      <c r="Y12" s="707"/>
      <c r="Z12" s="707"/>
      <c r="AA12" s="707"/>
      <c r="AB12" s="707"/>
      <c r="AC12" s="707"/>
      <c r="AD12" s="707"/>
    </row>
    <row r="13" spans="1:30" x14ac:dyDescent="0.2">
      <c r="A13" s="255" t="s">
        <v>100</v>
      </c>
      <c r="B13" s="708">
        <v>5673</v>
      </c>
      <c r="C13" s="708">
        <v>1209</v>
      </c>
      <c r="D13" s="708">
        <v>6</v>
      </c>
      <c r="E13" s="708">
        <v>8018</v>
      </c>
      <c r="F13" s="708">
        <v>1570</v>
      </c>
      <c r="G13" s="708">
        <v>156</v>
      </c>
      <c r="H13" s="708">
        <v>47</v>
      </c>
      <c r="I13" s="708">
        <v>16679</v>
      </c>
      <c r="K13" s="255" t="s">
        <v>74</v>
      </c>
      <c r="L13" s="707">
        <v>8441</v>
      </c>
      <c r="M13" s="707">
        <v>1472</v>
      </c>
      <c r="N13" s="707">
        <v>25</v>
      </c>
      <c r="O13" s="707">
        <v>8777</v>
      </c>
      <c r="P13" s="707">
        <v>1562</v>
      </c>
      <c r="Q13" s="707">
        <v>123</v>
      </c>
      <c r="R13" s="707">
        <v>15</v>
      </c>
      <c r="S13" s="707">
        <v>20415</v>
      </c>
      <c r="V13" s="255"/>
      <c r="W13" s="707"/>
      <c r="X13" s="707"/>
      <c r="Y13" s="707"/>
      <c r="Z13" s="707"/>
      <c r="AA13" s="707"/>
      <c r="AB13" s="707"/>
      <c r="AC13" s="707"/>
      <c r="AD13" s="707"/>
    </row>
    <row r="14" spans="1:30" x14ac:dyDescent="0.2">
      <c r="A14" s="255" t="s">
        <v>101</v>
      </c>
      <c r="B14" s="708">
        <v>4683</v>
      </c>
      <c r="C14" s="708">
        <v>903</v>
      </c>
      <c r="D14" s="708">
        <v>5</v>
      </c>
      <c r="E14" s="708">
        <v>7556</v>
      </c>
      <c r="F14" s="708">
        <v>1681</v>
      </c>
      <c r="G14" s="708">
        <v>247</v>
      </c>
      <c r="H14" s="708">
        <v>36</v>
      </c>
      <c r="I14" s="708">
        <v>15111</v>
      </c>
      <c r="K14" s="255" t="s">
        <v>75</v>
      </c>
      <c r="L14" s="707">
        <v>7232</v>
      </c>
      <c r="M14" s="707">
        <v>1042</v>
      </c>
      <c r="N14" s="707">
        <v>9</v>
      </c>
      <c r="O14" s="707">
        <v>8278</v>
      </c>
      <c r="P14" s="707">
        <v>1774</v>
      </c>
      <c r="Q14" s="707">
        <v>298</v>
      </c>
      <c r="R14" s="707">
        <v>39</v>
      </c>
      <c r="S14" s="707">
        <v>18672</v>
      </c>
      <c r="V14" s="255"/>
      <c r="W14" s="707"/>
      <c r="X14" s="707"/>
      <c r="Y14" s="707"/>
      <c r="Z14" s="707"/>
      <c r="AA14" s="707"/>
      <c r="AB14" s="707"/>
      <c r="AC14" s="707"/>
      <c r="AD14" s="707"/>
    </row>
    <row r="15" spans="1:30" x14ac:dyDescent="0.2">
      <c r="A15" s="255" t="s">
        <v>102</v>
      </c>
      <c r="B15" s="708">
        <v>616</v>
      </c>
      <c r="C15" s="708">
        <v>78</v>
      </c>
      <c r="D15" s="708" t="s">
        <v>68</v>
      </c>
      <c r="E15" s="708">
        <v>1120</v>
      </c>
      <c r="F15" s="708">
        <v>373</v>
      </c>
      <c r="G15" s="708">
        <v>45</v>
      </c>
      <c r="H15" s="708">
        <v>20</v>
      </c>
      <c r="I15" s="708">
        <v>2252</v>
      </c>
      <c r="K15" s="255" t="s">
        <v>76</v>
      </c>
      <c r="L15" s="707">
        <v>1025</v>
      </c>
      <c r="M15" s="707">
        <v>106</v>
      </c>
      <c r="N15" s="710" t="s">
        <v>53</v>
      </c>
      <c r="O15" s="707">
        <v>1253</v>
      </c>
      <c r="P15" s="707">
        <v>422</v>
      </c>
      <c r="Q15" s="707">
        <v>47</v>
      </c>
      <c r="R15" s="707">
        <v>3</v>
      </c>
      <c r="S15" s="707">
        <v>2856</v>
      </c>
      <c r="V15" s="255"/>
      <c r="W15" s="707"/>
      <c r="X15" s="707"/>
      <c r="Y15" s="707"/>
      <c r="Z15" s="707"/>
      <c r="AA15" s="707"/>
      <c r="AB15" s="707"/>
      <c r="AC15" s="707"/>
      <c r="AD15" s="707"/>
    </row>
    <row r="16" spans="1:30" x14ac:dyDescent="0.2">
      <c r="A16" s="255" t="s">
        <v>103</v>
      </c>
      <c r="B16" s="708">
        <v>1508</v>
      </c>
      <c r="C16" s="708">
        <v>252</v>
      </c>
      <c r="D16" s="708" t="s">
        <v>68</v>
      </c>
      <c r="E16" s="708">
        <v>2377</v>
      </c>
      <c r="F16" s="708">
        <v>669</v>
      </c>
      <c r="G16" s="708">
        <v>116</v>
      </c>
      <c r="H16" s="708">
        <v>29</v>
      </c>
      <c r="I16" s="708">
        <v>4951</v>
      </c>
      <c r="K16" s="255" t="s">
        <v>77</v>
      </c>
      <c r="L16" s="707">
        <v>2804</v>
      </c>
      <c r="M16" s="707">
        <v>331</v>
      </c>
      <c r="N16" s="707">
        <v>4</v>
      </c>
      <c r="O16" s="707">
        <v>2616</v>
      </c>
      <c r="P16" s="707">
        <v>677</v>
      </c>
      <c r="Q16" s="707">
        <v>83</v>
      </c>
      <c r="R16" s="707">
        <v>20</v>
      </c>
      <c r="S16" s="707">
        <v>6535</v>
      </c>
      <c r="V16" s="255"/>
      <c r="W16" s="707"/>
      <c r="X16" s="707"/>
      <c r="Y16" s="707"/>
      <c r="Z16" s="707"/>
      <c r="AA16" s="707"/>
      <c r="AB16" s="707"/>
      <c r="AC16" s="707"/>
      <c r="AD16" s="707"/>
    </row>
    <row r="17" spans="1:30" x14ac:dyDescent="0.2">
      <c r="A17" s="255" t="s">
        <v>104</v>
      </c>
      <c r="B17" s="708">
        <v>6541</v>
      </c>
      <c r="C17" s="708">
        <v>332</v>
      </c>
      <c r="D17" s="708">
        <v>2</v>
      </c>
      <c r="E17" s="708">
        <v>11217</v>
      </c>
      <c r="F17" s="708">
        <v>1879</v>
      </c>
      <c r="G17" s="708">
        <v>247</v>
      </c>
      <c r="H17" s="708">
        <v>57</v>
      </c>
      <c r="I17" s="708">
        <v>20275</v>
      </c>
      <c r="K17" s="255" t="s">
        <v>78</v>
      </c>
      <c r="L17" s="707">
        <v>10516</v>
      </c>
      <c r="M17" s="707">
        <v>490</v>
      </c>
      <c r="N17" s="710" t="s">
        <v>53</v>
      </c>
      <c r="O17" s="707">
        <v>13173</v>
      </c>
      <c r="P17" s="707">
        <v>2384</v>
      </c>
      <c r="Q17" s="707">
        <v>252</v>
      </c>
      <c r="R17" s="707">
        <v>77</v>
      </c>
      <c r="S17" s="707">
        <v>26892</v>
      </c>
      <c r="V17" s="255"/>
      <c r="W17" s="707"/>
      <c r="X17" s="707"/>
      <c r="Y17" s="707"/>
      <c r="Z17" s="707"/>
      <c r="AA17" s="707"/>
      <c r="AB17" s="707"/>
      <c r="AC17" s="707"/>
      <c r="AD17" s="707"/>
    </row>
    <row r="18" spans="1:30" s="336" customFormat="1" x14ac:dyDescent="0.2">
      <c r="A18" s="271" t="s">
        <v>10</v>
      </c>
      <c r="B18" s="711">
        <v>785</v>
      </c>
      <c r="C18" s="711">
        <v>113</v>
      </c>
      <c r="D18" s="712" t="s">
        <v>68</v>
      </c>
      <c r="E18" s="711">
        <v>1455</v>
      </c>
      <c r="F18" s="711">
        <v>400</v>
      </c>
      <c r="G18" s="711">
        <v>56</v>
      </c>
      <c r="H18" s="711">
        <v>15</v>
      </c>
      <c r="I18" s="711">
        <v>2824</v>
      </c>
      <c r="K18" s="253" t="s">
        <v>79</v>
      </c>
      <c r="L18" s="713">
        <v>1765</v>
      </c>
      <c r="M18" s="713">
        <v>177</v>
      </c>
      <c r="N18" s="713">
        <v>2</v>
      </c>
      <c r="O18" s="713">
        <v>1584</v>
      </c>
      <c r="P18" s="713">
        <v>478</v>
      </c>
      <c r="Q18" s="713">
        <v>36</v>
      </c>
      <c r="R18" s="713">
        <v>16</v>
      </c>
      <c r="S18" s="713">
        <v>4058</v>
      </c>
      <c r="V18" s="253"/>
      <c r="W18" s="713"/>
      <c r="X18" s="713"/>
      <c r="Y18" s="713"/>
      <c r="Z18" s="713"/>
      <c r="AA18" s="713"/>
      <c r="AB18" s="713"/>
      <c r="AC18" s="713"/>
      <c r="AD18" s="713"/>
    </row>
    <row r="19" spans="1:30" s="336" customFormat="1" x14ac:dyDescent="0.2">
      <c r="A19" s="714" t="s">
        <v>141</v>
      </c>
      <c r="B19" s="715">
        <v>159</v>
      </c>
      <c r="C19" s="715">
        <v>13</v>
      </c>
      <c r="D19" s="716" t="s">
        <v>68</v>
      </c>
      <c r="E19" s="715">
        <v>262</v>
      </c>
      <c r="F19" s="715">
        <v>93</v>
      </c>
      <c r="G19" s="715">
        <v>11</v>
      </c>
      <c r="H19" s="715">
        <v>7</v>
      </c>
      <c r="I19" s="715">
        <v>545</v>
      </c>
      <c r="K19" s="253" t="s">
        <v>80</v>
      </c>
      <c r="L19" s="713">
        <v>319</v>
      </c>
      <c r="M19" s="713">
        <v>23</v>
      </c>
      <c r="N19" s="717" t="s">
        <v>53</v>
      </c>
      <c r="O19" s="713">
        <v>330</v>
      </c>
      <c r="P19" s="713">
        <v>131</v>
      </c>
      <c r="Q19" s="713">
        <v>4</v>
      </c>
      <c r="R19" s="713">
        <v>5</v>
      </c>
      <c r="S19" s="713">
        <v>812</v>
      </c>
      <c r="V19" s="253"/>
      <c r="W19" s="713"/>
      <c r="X19" s="713"/>
      <c r="Y19" s="713"/>
      <c r="Z19" s="713"/>
      <c r="AA19" s="713"/>
      <c r="AB19" s="713"/>
      <c r="AC19" s="713"/>
      <c r="AD19" s="713"/>
    </row>
    <row r="20" spans="1:30" s="336" customFormat="1" x14ac:dyDescent="0.2">
      <c r="A20" s="714" t="s">
        <v>142</v>
      </c>
      <c r="B20" s="715">
        <v>206</v>
      </c>
      <c r="C20" s="715">
        <v>24</v>
      </c>
      <c r="D20" s="716" t="s">
        <v>68</v>
      </c>
      <c r="E20" s="715">
        <v>410</v>
      </c>
      <c r="F20" s="715">
        <v>117</v>
      </c>
      <c r="G20" s="715">
        <v>23</v>
      </c>
      <c r="H20" s="715">
        <v>4</v>
      </c>
      <c r="I20" s="715">
        <v>784</v>
      </c>
      <c r="K20" s="253" t="s">
        <v>81</v>
      </c>
      <c r="L20" s="713">
        <v>475</v>
      </c>
      <c r="M20" s="713">
        <v>44</v>
      </c>
      <c r="N20" s="717" t="s">
        <v>53</v>
      </c>
      <c r="O20" s="713">
        <v>372</v>
      </c>
      <c r="P20" s="713">
        <v>95</v>
      </c>
      <c r="Q20" s="713">
        <v>14</v>
      </c>
      <c r="R20" s="713">
        <v>4</v>
      </c>
      <c r="S20" s="713">
        <v>1004</v>
      </c>
      <c r="V20" s="253"/>
      <c r="W20" s="713"/>
      <c r="X20" s="713"/>
      <c r="Y20" s="713"/>
      <c r="Z20" s="713"/>
      <c r="AA20" s="713"/>
      <c r="AB20" s="713"/>
      <c r="AC20" s="713"/>
      <c r="AD20" s="713"/>
    </row>
    <row r="21" spans="1:30" s="336" customFormat="1" x14ac:dyDescent="0.2">
      <c r="A21" s="714" t="s">
        <v>143</v>
      </c>
      <c r="B21" s="715">
        <v>253</v>
      </c>
      <c r="C21" s="715">
        <v>44</v>
      </c>
      <c r="D21" s="716" t="s">
        <v>68</v>
      </c>
      <c r="E21" s="715">
        <v>408</v>
      </c>
      <c r="F21" s="715">
        <v>93</v>
      </c>
      <c r="G21" s="715">
        <v>5</v>
      </c>
      <c r="H21" s="715">
        <v>1</v>
      </c>
      <c r="I21" s="715">
        <v>804</v>
      </c>
      <c r="K21" s="253" t="s">
        <v>82</v>
      </c>
      <c r="L21" s="713">
        <v>552</v>
      </c>
      <c r="M21" s="713">
        <v>64</v>
      </c>
      <c r="N21" s="713">
        <v>1</v>
      </c>
      <c r="O21" s="713">
        <v>429</v>
      </c>
      <c r="P21" s="713">
        <v>109</v>
      </c>
      <c r="Q21" s="713">
        <v>9</v>
      </c>
      <c r="R21" s="713">
        <v>3</v>
      </c>
      <c r="S21" s="713">
        <v>1167</v>
      </c>
      <c r="V21" s="253"/>
      <c r="W21" s="713"/>
      <c r="X21" s="713"/>
      <c r="Y21" s="713"/>
      <c r="Z21" s="713"/>
      <c r="AA21" s="713"/>
      <c r="AB21" s="713"/>
      <c r="AC21" s="713"/>
      <c r="AD21" s="713"/>
    </row>
    <row r="22" spans="1:30" s="336" customFormat="1" x14ac:dyDescent="0.2">
      <c r="A22" s="714" t="s">
        <v>144</v>
      </c>
      <c r="B22" s="715">
        <v>167</v>
      </c>
      <c r="C22" s="715">
        <v>32</v>
      </c>
      <c r="D22" s="718" t="s">
        <v>68</v>
      </c>
      <c r="E22" s="715">
        <v>375</v>
      </c>
      <c r="F22" s="715">
        <v>97</v>
      </c>
      <c r="G22" s="715">
        <v>17</v>
      </c>
      <c r="H22" s="715">
        <v>3</v>
      </c>
      <c r="I22" s="715">
        <v>691</v>
      </c>
      <c r="K22" s="253" t="s">
        <v>83</v>
      </c>
      <c r="L22" s="713">
        <v>419</v>
      </c>
      <c r="M22" s="713">
        <v>46</v>
      </c>
      <c r="N22" s="713">
        <v>1</v>
      </c>
      <c r="O22" s="713">
        <v>453</v>
      </c>
      <c r="P22" s="713">
        <v>143</v>
      </c>
      <c r="Q22" s="713">
        <v>9</v>
      </c>
      <c r="R22" s="713">
        <v>4</v>
      </c>
      <c r="S22" s="713">
        <v>1075</v>
      </c>
      <c r="V22" s="253"/>
      <c r="W22" s="713"/>
      <c r="X22" s="713"/>
      <c r="Y22" s="713"/>
      <c r="Z22" s="713"/>
      <c r="AA22" s="713"/>
      <c r="AB22" s="713"/>
      <c r="AC22" s="713"/>
      <c r="AD22" s="713"/>
    </row>
    <row r="23" spans="1:30" x14ac:dyDescent="0.2">
      <c r="A23" s="255" t="s">
        <v>109</v>
      </c>
      <c r="B23" s="708">
        <v>114</v>
      </c>
      <c r="C23" s="708">
        <v>20</v>
      </c>
      <c r="D23" s="317" t="s">
        <v>68</v>
      </c>
      <c r="E23" s="708">
        <v>202</v>
      </c>
      <c r="F23" s="708">
        <v>71</v>
      </c>
      <c r="G23" s="708">
        <v>31</v>
      </c>
      <c r="H23" s="708">
        <v>4</v>
      </c>
      <c r="I23" s="708">
        <v>442</v>
      </c>
      <c r="K23" s="255" t="s">
        <v>84</v>
      </c>
      <c r="L23" s="707">
        <v>251</v>
      </c>
      <c r="M23" s="707">
        <v>30</v>
      </c>
      <c r="N23" s="710" t="s">
        <v>53</v>
      </c>
      <c r="O23" s="707">
        <v>245</v>
      </c>
      <c r="P23" s="707">
        <v>98</v>
      </c>
      <c r="Q23" s="707">
        <v>13</v>
      </c>
      <c r="R23" s="707">
        <v>2</v>
      </c>
      <c r="S23" s="707">
        <v>639</v>
      </c>
      <c r="V23" s="255"/>
      <c r="W23" s="707"/>
      <c r="X23" s="707"/>
      <c r="Y23" s="710"/>
      <c r="Z23" s="707"/>
      <c r="AA23" s="707"/>
      <c r="AB23" s="707"/>
      <c r="AC23" s="707"/>
      <c r="AD23" s="707"/>
    </row>
    <row r="24" spans="1:30" x14ac:dyDescent="0.2">
      <c r="A24" s="255" t="s">
        <v>110</v>
      </c>
      <c r="B24" s="708">
        <v>2555</v>
      </c>
      <c r="C24" s="708">
        <v>237</v>
      </c>
      <c r="D24" s="708">
        <v>1</v>
      </c>
      <c r="E24" s="708">
        <v>5652</v>
      </c>
      <c r="F24" s="708">
        <v>1177</v>
      </c>
      <c r="G24" s="708">
        <v>152</v>
      </c>
      <c r="H24" s="708">
        <v>47</v>
      </c>
      <c r="I24" s="708">
        <v>9821</v>
      </c>
      <c r="K24" s="255" t="s">
        <v>85</v>
      </c>
      <c r="L24" s="707">
        <v>3175</v>
      </c>
      <c r="M24" s="707">
        <v>270</v>
      </c>
      <c r="N24" s="707">
        <v>15</v>
      </c>
      <c r="O24" s="707">
        <v>5391</v>
      </c>
      <c r="P24" s="707">
        <v>1231</v>
      </c>
      <c r="Q24" s="707">
        <v>118</v>
      </c>
      <c r="R24" s="707">
        <v>25</v>
      </c>
      <c r="S24" s="707">
        <v>10225</v>
      </c>
      <c r="V24" s="255"/>
      <c r="W24" s="707"/>
      <c r="X24" s="707"/>
      <c r="Y24" s="707"/>
      <c r="Z24" s="707"/>
      <c r="AA24" s="707"/>
      <c r="AB24" s="707"/>
      <c r="AC24" s="707"/>
      <c r="AD24" s="707"/>
    </row>
    <row r="25" spans="1:30" x14ac:dyDescent="0.2">
      <c r="A25" s="255" t="s">
        <v>111</v>
      </c>
      <c r="B25" s="708">
        <v>4084</v>
      </c>
      <c r="C25" s="708">
        <v>302</v>
      </c>
      <c r="D25" s="708">
        <v>4</v>
      </c>
      <c r="E25" s="708">
        <v>4059</v>
      </c>
      <c r="F25" s="708">
        <v>753</v>
      </c>
      <c r="G25" s="708">
        <v>72</v>
      </c>
      <c r="H25" s="708">
        <v>12</v>
      </c>
      <c r="I25" s="708">
        <v>9286</v>
      </c>
      <c r="K25" s="255" t="s">
        <v>86</v>
      </c>
      <c r="L25" s="707">
        <v>6434</v>
      </c>
      <c r="M25" s="707">
        <v>306</v>
      </c>
      <c r="N25" s="707">
        <v>10</v>
      </c>
      <c r="O25" s="707">
        <v>4339</v>
      </c>
      <c r="P25" s="707">
        <v>923</v>
      </c>
      <c r="Q25" s="707">
        <v>80</v>
      </c>
      <c r="R25" s="707">
        <v>9</v>
      </c>
      <c r="S25" s="707">
        <v>12101</v>
      </c>
      <c r="V25" s="255"/>
      <c r="W25" s="707"/>
      <c r="X25" s="707"/>
      <c r="Y25" s="707"/>
      <c r="Z25" s="707"/>
      <c r="AA25" s="707"/>
      <c r="AB25" s="707"/>
      <c r="AC25" s="707"/>
      <c r="AD25" s="707"/>
    </row>
    <row r="26" spans="1:30" x14ac:dyDescent="0.2">
      <c r="A26" s="255" t="s">
        <v>112</v>
      </c>
      <c r="B26" s="708">
        <v>188</v>
      </c>
      <c r="C26" s="708">
        <v>32</v>
      </c>
      <c r="D26" s="317" t="s">
        <v>68</v>
      </c>
      <c r="E26" s="708">
        <v>443</v>
      </c>
      <c r="F26" s="708">
        <v>201</v>
      </c>
      <c r="G26" s="708">
        <v>42</v>
      </c>
      <c r="H26" s="708">
        <v>8</v>
      </c>
      <c r="I26" s="708">
        <v>914</v>
      </c>
      <c r="K26" s="255" t="s">
        <v>87</v>
      </c>
      <c r="L26" s="707">
        <v>334</v>
      </c>
      <c r="M26" s="707">
        <v>33</v>
      </c>
      <c r="N26" s="710">
        <v>1</v>
      </c>
      <c r="O26" s="707">
        <v>438</v>
      </c>
      <c r="P26" s="707">
        <v>221</v>
      </c>
      <c r="Q26" s="707">
        <v>22</v>
      </c>
      <c r="R26" s="707">
        <v>5</v>
      </c>
      <c r="S26" s="707">
        <v>1054</v>
      </c>
      <c r="V26" s="255"/>
      <c r="W26" s="707"/>
      <c r="X26" s="707"/>
      <c r="Y26" s="710"/>
      <c r="Z26" s="707"/>
      <c r="AA26" s="707"/>
      <c r="AB26" s="707"/>
      <c r="AC26" s="707"/>
      <c r="AD26" s="707"/>
    </row>
    <row r="27" spans="1:30" x14ac:dyDescent="0.2">
      <c r="A27" s="255" t="s">
        <v>113</v>
      </c>
      <c r="B27" s="708">
        <v>761</v>
      </c>
      <c r="C27" s="708">
        <v>47</v>
      </c>
      <c r="D27" s="317" t="s">
        <v>68</v>
      </c>
      <c r="E27" s="708">
        <v>1512</v>
      </c>
      <c r="F27" s="708">
        <v>450</v>
      </c>
      <c r="G27" s="708">
        <v>58</v>
      </c>
      <c r="H27" s="708">
        <v>19</v>
      </c>
      <c r="I27" s="708">
        <v>2847</v>
      </c>
      <c r="K27" s="255" t="s">
        <v>88</v>
      </c>
      <c r="L27" s="707">
        <v>1206</v>
      </c>
      <c r="M27" s="707">
        <v>73</v>
      </c>
      <c r="N27" s="710">
        <v>2</v>
      </c>
      <c r="O27" s="707">
        <v>1266</v>
      </c>
      <c r="P27" s="707">
        <v>394</v>
      </c>
      <c r="Q27" s="707">
        <v>17</v>
      </c>
      <c r="R27" s="707">
        <v>31</v>
      </c>
      <c r="S27" s="707">
        <v>2989</v>
      </c>
      <c r="V27" s="255"/>
      <c r="W27" s="707"/>
      <c r="X27" s="707"/>
      <c r="Y27" s="710"/>
      <c r="Z27" s="707"/>
      <c r="AA27" s="707"/>
      <c r="AB27" s="707"/>
      <c r="AC27" s="707"/>
      <c r="AD27" s="707"/>
    </row>
    <row r="28" spans="1:30" x14ac:dyDescent="0.2">
      <c r="A28" s="255" t="s">
        <v>114</v>
      </c>
      <c r="B28" s="708">
        <v>4087</v>
      </c>
      <c r="C28" s="708">
        <v>218</v>
      </c>
      <c r="D28" s="708">
        <v>2</v>
      </c>
      <c r="E28" s="708">
        <v>4902</v>
      </c>
      <c r="F28" s="708">
        <v>1071</v>
      </c>
      <c r="G28" s="708">
        <v>118</v>
      </c>
      <c r="H28" s="708">
        <v>46</v>
      </c>
      <c r="I28" s="708">
        <v>10444</v>
      </c>
      <c r="K28" s="255" t="s">
        <v>89</v>
      </c>
      <c r="L28" s="707">
        <v>5871</v>
      </c>
      <c r="M28" s="707">
        <v>311</v>
      </c>
      <c r="N28" s="707">
        <v>2</v>
      </c>
      <c r="O28" s="707">
        <v>5542</v>
      </c>
      <c r="P28" s="707">
        <v>1369</v>
      </c>
      <c r="Q28" s="707">
        <v>127</v>
      </c>
      <c r="R28" s="707">
        <v>61</v>
      </c>
      <c r="S28" s="707">
        <v>13283</v>
      </c>
      <c r="V28" s="255"/>
      <c r="W28" s="707"/>
      <c r="X28" s="707"/>
      <c r="Y28" s="707"/>
      <c r="Z28" s="707"/>
      <c r="AA28" s="707"/>
      <c r="AB28" s="707"/>
      <c r="AC28" s="707"/>
      <c r="AD28" s="707"/>
    </row>
    <row r="29" spans="1:30" x14ac:dyDescent="0.2">
      <c r="A29" s="255" t="s">
        <v>115</v>
      </c>
      <c r="B29" s="708">
        <v>1082</v>
      </c>
      <c r="C29" s="708">
        <v>124</v>
      </c>
      <c r="D29" s="708" t="s">
        <v>68</v>
      </c>
      <c r="E29" s="708">
        <v>1579</v>
      </c>
      <c r="F29" s="708">
        <v>482</v>
      </c>
      <c r="G29" s="708">
        <v>37</v>
      </c>
      <c r="H29" s="708">
        <v>9</v>
      </c>
      <c r="I29" s="708">
        <v>3313</v>
      </c>
      <c r="K29" s="255" t="s">
        <v>90</v>
      </c>
      <c r="L29" s="707">
        <v>1778</v>
      </c>
      <c r="M29" s="707">
        <v>150</v>
      </c>
      <c r="N29" s="707">
        <v>6</v>
      </c>
      <c r="O29" s="707">
        <v>1392</v>
      </c>
      <c r="P29" s="707">
        <v>432</v>
      </c>
      <c r="Q29" s="707">
        <v>23</v>
      </c>
      <c r="R29" s="707">
        <v>4</v>
      </c>
      <c r="S29" s="707">
        <v>3785</v>
      </c>
      <c r="V29" s="255"/>
      <c r="W29" s="707"/>
      <c r="X29" s="707"/>
      <c r="Y29" s="707"/>
      <c r="Z29" s="707"/>
      <c r="AA29" s="707"/>
      <c r="AB29" s="707"/>
      <c r="AC29" s="707"/>
      <c r="AD29" s="707"/>
    </row>
    <row r="31" spans="1:30" x14ac:dyDescent="0.2">
      <c r="A31" s="255" t="s">
        <v>509</v>
      </c>
      <c r="B31" s="299">
        <f>B5/$I$5*100</f>
        <v>32.872583474491975</v>
      </c>
      <c r="C31" s="299">
        <f t="shared" ref="C31:I31" si="0">C5/$I$5*100</f>
        <v>4.618751092598063</v>
      </c>
      <c r="D31" s="299">
        <f t="shared" si="0"/>
        <v>2.4715321691010251E-2</v>
      </c>
      <c r="E31" s="299">
        <f t="shared" si="0"/>
        <v>49.574112810373201</v>
      </c>
      <c r="F31" s="299">
        <f t="shared" si="0"/>
        <v>11.197849164200157</v>
      </c>
      <c r="G31" s="299">
        <f t="shared" si="0"/>
        <v>1.3466836257979735</v>
      </c>
      <c r="H31" s="299">
        <f t="shared" si="0"/>
        <v>0.36530451084761495</v>
      </c>
      <c r="I31" s="299">
        <f t="shared" si="0"/>
        <v>100</v>
      </c>
      <c r="K31" s="347" t="s">
        <v>510</v>
      </c>
      <c r="T31" s="232" t="s">
        <v>511</v>
      </c>
    </row>
    <row r="32" spans="1:30" x14ac:dyDescent="0.2">
      <c r="A32" s="255" t="s">
        <v>512</v>
      </c>
      <c r="B32" s="299">
        <f>B18/$I$18*100</f>
        <v>27.797450424929178</v>
      </c>
      <c r="C32" s="299">
        <f t="shared" ref="C32:I32" si="1">C18/$I$18*100</f>
        <v>4.0014164305949009</v>
      </c>
      <c r="D32" s="299"/>
      <c r="E32" s="299">
        <f>E18/$I$18*100</f>
        <v>51.522662889518415</v>
      </c>
      <c r="F32" s="299">
        <f t="shared" si="1"/>
        <v>14.164305949008499</v>
      </c>
      <c r="G32" s="299">
        <f t="shared" si="1"/>
        <v>1.9830028328611897</v>
      </c>
      <c r="H32" s="299">
        <f t="shared" si="1"/>
        <v>0.53116147308781869</v>
      </c>
      <c r="I32" s="299">
        <f t="shared" si="1"/>
        <v>100</v>
      </c>
    </row>
    <row r="33" spans="1:19" x14ac:dyDescent="0.2">
      <c r="A33" s="277" t="s">
        <v>118</v>
      </c>
      <c r="J33" s="719"/>
    </row>
    <row r="34" spans="1:19" x14ac:dyDescent="0.2">
      <c r="K34" s="302"/>
      <c r="L34" s="302"/>
      <c r="M34" s="302"/>
      <c r="N34" s="302"/>
      <c r="O34" s="302"/>
      <c r="P34" s="302"/>
      <c r="Q34" s="302"/>
      <c r="R34" s="302"/>
      <c r="S34" s="302"/>
    </row>
    <row r="35" spans="1:19" ht="33.75" x14ac:dyDescent="0.2">
      <c r="A35" s="720" t="s">
        <v>8</v>
      </c>
      <c r="B35" s="721" t="s">
        <v>501</v>
      </c>
      <c r="C35" s="721" t="s">
        <v>502</v>
      </c>
      <c r="D35" s="721" t="s">
        <v>503</v>
      </c>
      <c r="E35" s="721" t="s">
        <v>504</v>
      </c>
      <c r="F35" s="721" t="s">
        <v>505</v>
      </c>
      <c r="G35" s="721" t="s">
        <v>506</v>
      </c>
      <c r="H35" s="721" t="s">
        <v>507</v>
      </c>
      <c r="I35" s="721" t="s">
        <v>4</v>
      </c>
    </row>
    <row r="36" spans="1:19" x14ac:dyDescent="0.2">
      <c r="A36" s="722" t="s">
        <v>9</v>
      </c>
      <c r="B36" s="723">
        <f>(B5-L5)/L5*100</f>
        <v>-35.45821448438295</v>
      </c>
      <c r="C36" s="723">
        <f t="shared" ref="B36:I51" si="2">(C5-M5)/M5*100</f>
        <v>-16.152330925804335</v>
      </c>
      <c r="D36" s="723">
        <f t="shared" si="2"/>
        <v>-65.254237288135599</v>
      </c>
      <c r="E36" s="723">
        <f t="shared" si="2"/>
        <v>-8.5980394336141543</v>
      </c>
      <c r="F36" s="723">
        <f t="shared" si="2"/>
        <v>-4.7921685203218694</v>
      </c>
      <c r="G36" s="723">
        <f>(G5-Q5)/Q5*100</f>
        <v>18.326271186440678</v>
      </c>
      <c r="H36" s="723">
        <f t="shared" si="2"/>
        <v>16.988416988416986</v>
      </c>
      <c r="I36" s="724">
        <f>(I5-S5)/S5*100</f>
        <v>-19.329598615041967</v>
      </c>
    </row>
    <row r="37" spans="1:19" x14ac:dyDescent="0.2">
      <c r="A37" s="725" t="s">
        <v>66</v>
      </c>
      <c r="B37" s="726">
        <f t="shared" si="2"/>
        <v>-32.764061629849635</v>
      </c>
      <c r="C37" s="726">
        <f t="shared" si="2"/>
        <v>-20.982142857142858</v>
      </c>
      <c r="D37" s="726">
        <f t="shared" si="2"/>
        <v>-80</v>
      </c>
      <c r="E37" s="726">
        <f t="shared" si="2"/>
        <v>-17.521442324523019</v>
      </c>
      <c r="F37" s="726">
        <f t="shared" si="2"/>
        <v>-12.128146453089245</v>
      </c>
      <c r="G37" s="726">
        <f t="shared" si="2"/>
        <v>-14.0625</v>
      </c>
      <c r="H37" s="726">
        <f t="shared" si="2"/>
        <v>-35.714285714285715</v>
      </c>
      <c r="I37" s="726">
        <f t="shared" si="2"/>
        <v>-23.434434887581109</v>
      </c>
    </row>
    <row r="38" spans="1:19" x14ac:dyDescent="0.2">
      <c r="A38" s="725" t="s">
        <v>135</v>
      </c>
      <c r="B38" s="726">
        <f t="shared" si="2"/>
        <v>-47.321428571428569</v>
      </c>
      <c r="C38" s="726">
        <f t="shared" si="2"/>
        <v>-42.105263157894733</v>
      </c>
      <c r="D38" s="726" t="e">
        <f t="shared" si="2"/>
        <v>#VALUE!</v>
      </c>
      <c r="E38" s="726">
        <f t="shared" si="2"/>
        <v>70.754716981132077</v>
      </c>
      <c r="F38" s="726">
        <f t="shared" si="2"/>
        <v>16.363636363636363</v>
      </c>
      <c r="G38" s="726">
        <f t="shared" si="2"/>
        <v>400</v>
      </c>
      <c r="H38" s="726">
        <f t="shared" si="2"/>
        <v>-33.333333333333329</v>
      </c>
      <c r="I38" s="726">
        <f t="shared" si="2"/>
        <v>9.3645484949832767</v>
      </c>
    </row>
    <row r="39" spans="1:19" x14ac:dyDescent="0.2">
      <c r="A39" s="725" t="s">
        <v>69</v>
      </c>
      <c r="B39" s="726">
        <f t="shared" si="2"/>
        <v>-20.688431511710434</v>
      </c>
      <c r="C39" s="726">
        <f t="shared" si="2"/>
        <v>-16.118421052631579</v>
      </c>
      <c r="D39" s="726">
        <f t="shared" si="2"/>
        <v>300</v>
      </c>
      <c r="E39" s="726">
        <f t="shared" si="2"/>
        <v>-13.909447104919458</v>
      </c>
      <c r="F39" s="726">
        <f t="shared" si="2"/>
        <v>-13.476157567380787</v>
      </c>
      <c r="G39" s="726">
        <f t="shared" si="2"/>
        <v>22.727272727272727</v>
      </c>
      <c r="H39" s="726">
        <f t="shared" si="2"/>
        <v>35</v>
      </c>
      <c r="I39" s="726">
        <f t="shared" si="2"/>
        <v>-15.378820490744726</v>
      </c>
    </row>
    <row r="40" spans="1:19" x14ac:dyDescent="0.2">
      <c r="A40" s="725" t="s">
        <v>70</v>
      </c>
      <c r="B40" s="726">
        <f t="shared" si="2"/>
        <v>-37.206412327575492</v>
      </c>
      <c r="C40" s="726">
        <f t="shared" si="2"/>
        <v>-15.66265060240964</v>
      </c>
      <c r="D40" s="726">
        <f t="shared" si="2"/>
        <v>-50</v>
      </c>
      <c r="E40" s="726">
        <f t="shared" si="2"/>
        <v>-14.506480558325025</v>
      </c>
      <c r="F40" s="726">
        <f t="shared" si="2"/>
        <v>9.298597194388778</v>
      </c>
      <c r="G40" s="726">
        <f t="shared" si="2"/>
        <v>23.904382470119522</v>
      </c>
      <c r="H40" s="726">
        <f t="shared" si="2"/>
        <v>35.714285714285715</v>
      </c>
      <c r="I40" s="726">
        <f t="shared" si="2"/>
        <v>-22.47239429033127</v>
      </c>
    </row>
    <row r="41" spans="1:19" x14ac:dyDescent="0.2">
      <c r="A41" s="725" t="s">
        <v>136</v>
      </c>
      <c r="B41" s="726">
        <f t="shared" si="2"/>
        <v>-36.02875112309075</v>
      </c>
      <c r="C41" s="726">
        <f t="shared" si="2"/>
        <v>-42.207792207792203</v>
      </c>
      <c r="D41" s="726" t="e">
        <f t="shared" si="2"/>
        <v>#VALUE!</v>
      </c>
      <c r="E41" s="726">
        <f t="shared" si="2"/>
        <v>25.898692810457518</v>
      </c>
      <c r="F41" s="726">
        <f t="shared" si="2"/>
        <v>50.593824228028502</v>
      </c>
      <c r="G41" s="726">
        <f t="shared" si="2"/>
        <v>112.24489795918366</v>
      </c>
      <c r="H41" s="726">
        <f t="shared" si="2"/>
        <v>36.666666666666664</v>
      </c>
      <c r="I41" s="726">
        <f t="shared" si="2"/>
        <v>4.3463724506853891</v>
      </c>
    </row>
    <row r="42" spans="1:19" x14ac:dyDescent="0.2">
      <c r="A42" s="725" t="s">
        <v>72</v>
      </c>
      <c r="B42" s="726">
        <f t="shared" si="2"/>
        <v>-37.5154130702836</v>
      </c>
      <c r="C42" s="726">
        <f t="shared" si="2"/>
        <v>7.7277970011534025</v>
      </c>
      <c r="D42" s="726">
        <f t="shared" si="2"/>
        <v>-44.444444444444443</v>
      </c>
      <c r="E42" s="726">
        <f t="shared" si="2"/>
        <v>-1.8833810456531566</v>
      </c>
      <c r="F42" s="726">
        <f t="shared" si="2"/>
        <v>7.7410274454609436</v>
      </c>
      <c r="G42" s="726">
        <f t="shared" si="2"/>
        <v>37.61467889908257</v>
      </c>
      <c r="H42" s="726">
        <f t="shared" si="2"/>
        <v>3.0303030303030303</v>
      </c>
      <c r="I42" s="726">
        <f t="shared" si="2"/>
        <v>-15.060395785145205</v>
      </c>
    </row>
    <row r="43" spans="1:19" x14ac:dyDescent="0.2">
      <c r="A43" s="725" t="s">
        <v>73</v>
      </c>
      <c r="B43" s="726">
        <f t="shared" si="2"/>
        <v>-35.215543412264722</v>
      </c>
      <c r="C43" s="726">
        <f t="shared" si="2"/>
        <v>-10.404624277456648</v>
      </c>
      <c r="D43" s="726">
        <f t="shared" si="2"/>
        <v>100</v>
      </c>
      <c r="E43" s="726">
        <f t="shared" si="2"/>
        <v>12.297496318114874</v>
      </c>
      <c r="F43" s="726">
        <f t="shared" si="2"/>
        <v>10.85858585858586</v>
      </c>
      <c r="G43" s="726">
        <f t="shared" si="2"/>
        <v>190.90909090909091</v>
      </c>
      <c r="H43" s="726">
        <f t="shared" si="2"/>
        <v>85.714285714285708</v>
      </c>
      <c r="I43" s="726">
        <f t="shared" si="2"/>
        <v>-9.4062153163152065</v>
      </c>
    </row>
    <row r="44" spans="1:19" x14ac:dyDescent="0.2">
      <c r="A44" s="725" t="s">
        <v>74</v>
      </c>
      <c r="B44" s="726">
        <f t="shared" si="2"/>
        <v>-32.792323184456819</v>
      </c>
      <c r="C44" s="726">
        <f t="shared" si="2"/>
        <v>-17.866847826086957</v>
      </c>
      <c r="D44" s="726">
        <f t="shared" si="2"/>
        <v>-76</v>
      </c>
      <c r="E44" s="726">
        <f t="shared" si="2"/>
        <v>-8.6476016862253626</v>
      </c>
      <c r="F44" s="726">
        <f t="shared" si="2"/>
        <v>0.51216389244558258</v>
      </c>
      <c r="G44" s="726">
        <f t="shared" si="2"/>
        <v>26.829268292682929</v>
      </c>
      <c r="H44" s="726">
        <f t="shared" si="2"/>
        <v>213.33333333333334</v>
      </c>
      <c r="I44" s="726">
        <f t="shared" si="2"/>
        <v>-18.300269409747735</v>
      </c>
    </row>
    <row r="45" spans="1:19" x14ac:dyDescent="0.2">
      <c r="A45" s="725" t="s">
        <v>75</v>
      </c>
      <c r="B45" s="726">
        <f t="shared" si="2"/>
        <v>-35.24612831858407</v>
      </c>
      <c r="C45" s="726">
        <f t="shared" si="2"/>
        <v>-13.339731285988485</v>
      </c>
      <c r="D45" s="726">
        <f t="shared" si="2"/>
        <v>-44.444444444444443</v>
      </c>
      <c r="E45" s="726">
        <f t="shared" si="2"/>
        <v>-8.7219135056776995</v>
      </c>
      <c r="F45" s="726">
        <f t="shared" si="2"/>
        <v>-5.2423900789177003</v>
      </c>
      <c r="G45" s="726">
        <f t="shared" si="2"/>
        <v>-17.114093959731544</v>
      </c>
      <c r="H45" s="726">
        <f t="shared" si="2"/>
        <v>-7.6923076923076925</v>
      </c>
      <c r="I45" s="726">
        <f t="shared" si="2"/>
        <v>-19.071336760925451</v>
      </c>
    </row>
    <row r="46" spans="1:19" x14ac:dyDescent="0.2">
      <c r="A46" s="725" t="s">
        <v>76</v>
      </c>
      <c r="B46" s="726">
        <f t="shared" si="2"/>
        <v>-39.902439024390247</v>
      </c>
      <c r="C46" s="726">
        <f t="shared" si="2"/>
        <v>-26.415094339622641</v>
      </c>
      <c r="D46" s="726" t="e">
        <f>(D15-N15)/N15*100</f>
        <v>#VALUE!</v>
      </c>
      <c r="E46" s="726">
        <f t="shared" si="2"/>
        <v>-10.614525139664805</v>
      </c>
      <c r="F46" s="726">
        <f t="shared" si="2"/>
        <v>-11.611374407582939</v>
      </c>
      <c r="G46" s="726">
        <f t="shared" si="2"/>
        <v>-4.2553191489361701</v>
      </c>
      <c r="H46" s="726">
        <f t="shared" si="2"/>
        <v>566.66666666666674</v>
      </c>
      <c r="I46" s="726">
        <f t="shared" si="2"/>
        <v>-21.148459383753501</v>
      </c>
    </row>
    <row r="47" spans="1:19" x14ac:dyDescent="0.2">
      <c r="A47" s="725" t="s">
        <v>77</v>
      </c>
      <c r="B47" s="726">
        <f t="shared" si="2"/>
        <v>-46.219686162624825</v>
      </c>
      <c r="C47" s="726">
        <f t="shared" si="2"/>
        <v>-23.867069486404834</v>
      </c>
      <c r="D47" s="726" t="e">
        <f>(D16-N16)/N16*100</f>
        <v>#VALUE!</v>
      </c>
      <c r="E47" s="726">
        <f t="shared" si="2"/>
        <v>-9.1360856269113153</v>
      </c>
      <c r="F47" s="726">
        <f t="shared" si="2"/>
        <v>-1.1816838995568686</v>
      </c>
      <c r="G47" s="726">
        <f t="shared" si="2"/>
        <v>39.75903614457831</v>
      </c>
      <c r="H47" s="726">
        <f t="shared" si="2"/>
        <v>45</v>
      </c>
      <c r="I47" s="726">
        <f t="shared" si="2"/>
        <v>-24.238714613618974</v>
      </c>
    </row>
    <row r="48" spans="1:19" x14ac:dyDescent="0.2">
      <c r="A48" s="725" t="s">
        <v>78</v>
      </c>
      <c r="B48" s="726">
        <f t="shared" si="2"/>
        <v>-37.799543552681634</v>
      </c>
      <c r="C48" s="726">
        <f t="shared" si="2"/>
        <v>-32.244897959183675</v>
      </c>
      <c r="D48" s="726" t="e">
        <f>(D17-N17)/N17*100</f>
        <v>#VALUE!</v>
      </c>
      <c r="E48" s="726">
        <f t="shared" si="2"/>
        <v>-14.848553860168526</v>
      </c>
      <c r="F48" s="726">
        <f t="shared" si="2"/>
        <v>-21.182885906040269</v>
      </c>
      <c r="G48" s="726">
        <f t="shared" si="2"/>
        <v>-1.984126984126984</v>
      </c>
      <c r="H48" s="726">
        <f t="shared" si="2"/>
        <v>-25.97402597402597</v>
      </c>
      <c r="I48" s="726">
        <f t="shared" si="2"/>
        <v>-24.605830730328723</v>
      </c>
      <c r="J48" s="336"/>
    </row>
    <row r="49" spans="1:11" s="336" customFormat="1" x14ac:dyDescent="0.2">
      <c r="A49" s="727" t="s">
        <v>79</v>
      </c>
      <c r="B49" s="728">
        <f>(B18-L18)/L18*100</f>
        <v>-55.524079320113316</v>
      </c>
      <c r="C49" s="728">
        <f t="shared" si="2"/>
        <v>-36.158192090395481</v>
      </c>
      <c r="D49" s="729" t="s">
        <v>53</v>
      </c>
      <c r="E49" s="728">
        <f t="shared" si="2"/>
        <v>-8.1439393939393945</v>
      </c>
      <c r="F49" s="728">
        <f t="shared" si="2"/>
        <v>-16.317991631799163</v>
      </c>
      <c r="G49" s="728">
        <f t="shared" si="2"/>
        <v>55.555555555555557</v>
      </c>
      <c r="H49" s="728">
        <f t="shared" si="2"/>
        <v>-6.25</v>
      </c>
      <c r="I49" s="730">
        <f t="shared" si="2"/>
        <v>-30.409068506653526</v>
      </c>
      <c r="K49" s="277" t="s">
        <v>118</v>
      </c>
    </row>
    <row r="50" spans="1:11" s="336" customFormat="1" x14ac:dyDescent="0.2">
      <c r="A50" s="731" t="s">
        <v>80</v>
      </c>
      <c r="B50" s="732">
        <f t="shared" si="2"/>
        <v>-50.156739811912217</v>
      </c>
      <c r="C50" s="732">
        <f t="shared" si="2"/>
        <v>-43.478260869565219</v>
      </c>
      <c r="D50" s="733" t="s">
        <v>53</v>
      </c>
      <c r="E50" s="732">
        <f t="shared" si="2"/>
        <v>-20.606060606060606</v>
      </c>
      <c r="F50" s="732">
        <f t="shared" si="2"/>
        <v>-29.007633587786259</v>
      </c>
      <c r="G50" s="732">
        <f t="shared" si="2"/>
        <v>175</v>
      </c>
      <c r="H50" s="732">
        <f t="shared" si="2"/>
        <v>40</v>
      </c>
      <c r="I50" s="732">
        <f t="shared" si="2"/>
        <v>-32.881773399014783</v>
      </c>
    </row>
    <row r="51" spans="1:11" s="336" customFormat="1" x14ac:dyDescent="0.2">
      <c r="A51" s="731" t="s">
        <v>81</v>
      </c>
      <c r="B51" s="732">
        <f t="shared" si="2"/>
        <v>-56.631578947368425</v>
      </c>
      <c r="C51" s="732">
        <f t="shared" si="2"/>
        <v>-45.454545454545453</v>
      </c>
      <c r="D51" s="733" t="s">
        <v>53</v>
      </c>
      <c r="E51" s="732">
        <f t="shared" si="2"/>
        <v>10.21505376344086</v>
      </c>
      <c r="F51" s="732">
        <f t="shared" si="2"/>
        <v>23.157894736842106</v>
      </c>
      <c r="G51" s="732">
        <f t="shared" si="2"/>
        <v>64.285714285714292</v>
      </c>
      <c r="H51" s="732">
        <f t="shared" si="2"/>
        <v>0</v>
      </c>
      <c r="I51" s="732">
        <f t="shared" si="2"/>
        <v>-21.91235059760956</v>
      </c>
    </row>
    <row r="52" spans="1:11" s="336" customFormat="1" x14ac:dyDescent="0.2">
      <c r="A52" s="731" t="s">
        <v>82</v>
      </c>
      <c r="B52" s="732">
        <f t="shared" ref="B52:C60" si="3">(B21-L21)/L21*100</f>
        <v>-54.166666666666664</v>
      </c>
      <c r="C52" s="732">
        <f t="shared" si="3"/>
        <v>-31.25</v>
      </c>
      <c r="D52" s="733" t="s">
        <v>53</v>
      </c>
      <c r="E52" s="732">
        <f t="shared" ref="E52:I60" si="4">(E21-O21)/O21*100</f>
        <v>-4.895104895104895</v>
      </c>
      <c r="F52" s="732">
        <f t="shared" si="4"/>
        <v>-14.678899082568808</v>
      </c>
      <c r="G52" s="732">
        <f t="shared" si="4"/>
        <v>-44.444444444444443</v>
      </c>
      <c r="H52" s="732">
        <f t="shared" si="4"/>
        <v>-66.666666666666657</v>
      </c>
      <c r="I52" s="732">
        <f t="shared" si="4"/>
        <v>-31.105398457583551</v>
      </c>
    </row>
    <row r="53" spans="1:11" s="336" customFormat="1" x14ac:dyDescent="0.2">
      <c r="A53" s="731" t="s">
        <v>83</v>
      </c>
      <c r="B53" s="732">
        <f t="shared" si="3"/>
        <v>-60.143198090692131</v>
      </c>
      <c r="C53" s="732">
        <f t="shared" si="3"/>
        <v>-30.434782608695656</v>
      </c>
      <c r="D53" s="733" t="s">
        <v>53</v>
      </c>
      <c r="E53" s="732">
        <f t="shared" si="4"/>
        <v>-17.218543046357617</v>
      </c>
      <c r="F53" s="732">
        <f t="shared" si="4"/>
        <v>-32.167832167832167</v>
      </c>
      <c r="G53" s="734">
        <f t="shared" si="4"/>
        <v>88.888888888888886</v>
      </c>
      <c r="H53" s="732">
        <f t="shared" si="4"/>
        <v>-25</v>
      </c>
      <c r="I53" s="732">
        <f t="shared" si="4"/>
        <v>-35.720930232558139</v>
      </c>
      <c r="J53" s="231"/>
    </row>
    <row r="54" spans="1:11" x14ac:dyDescent="0.2">
      <c r="A54" s="725" t="s">
        <v>84</v>
      </c>
      <c r="B54" s="726">
        <f t="shared" si="3"/>
        <v>-54.581673306772906</v>
      </c>
      <c r="C54" s="726">
        <f t="shared" si="3"/>
        <v>-33.333333333333329</v>
      </c>
      <c r="D54" s="735" t="s">
        <v>53</v>
      </c>
      <c r="E54" s="726">
        <f t="shared" si="4"/>
        <v>-17.551020408163264</v>
      </c>
      <c r="F54" s="726">
        <f t="shared" si="4"/>
        <v>-27.551020408163261</v>
      </c>
      <c r="G54" s="726">
        <f t="shared" si="4"/>
        <v>138.46153846153845</v>
      </c>
      <c r="H54" s="726">
        <f t="shared" si="4"/>
        <v>100</v>
      </c>
      <c r="I54" s="726">
        <f t="shared" si="4"/>
        <v>-30.829420970266042</v>
      </c>
    </row>
    <row r="55" spans="1:11" x14ac:dyDescent="0.2">
      <c r="A55" s="725" t="s">
        <v>85</v>
      </c>
      <c r="B55" s="726">
        <f t="shared" si="3"/>
        <v>-19.527559055118111</v>
      </c>
      <c r="C55" s="726">
        <f t="shared" si="3"/>
        <v>-12.222222222222221</v>
      </c>
      <c r="D55" s="726">
        <f>(D24-N24)/N24*100</f>
        <v>-93.333333333333329</v>
      </c>
      <c r="E55" s="726">
        <f t="shared" si="4"/>
        <v>4.8414023372287147</v>
      </c>
      <c r="F55" s="726">
        <f t="shared" si="4"/>
        <v>-4.3866774979691305</v>
      </c>
      <c r="G55" s="726">
        <f t="shared" si="4"/>
        <v>28.8135593220339</v>
      </c>
      <c r="H55" s="726">
        <f t="shared" si="4"/>
        <v>88</v>
      </c>
      <c r="I55" s="726">
        <f t="shared" si="4"/>
        <v>-3.9511002444987771</v>
      </c>
    </row>
    <row r="56" spans="1:11" x14ac:dyDescent="0.2">
      <c r="A56" s="725" t="s">
        <v>86</v>
      </c>
      <c r="B56" s="726">
        <f t="shared" si="3"/>
        <v>-36.524712465029531</v>
      </c>
      <c r="C56" s="726">
        <f t="shared" si="3"/>
        <v>-1.3071895424836601</v>
      </c>
      <c r="D56" s="726">
        <f>(D25-N25)/N25*100</f>
        <v>-60</v>
      </c>
      <c r="E56" s="726">
        <f t="shared" si="4"/>
        <v>-6.4530997925789357</v>
      </c>
      <c r="F56" s="726">
        <f t="shared" si="4"/>
        <v>-18.418201516793069</v>
      </c>
      <c r="G56" s="726">
        <f t="shared" si="4"/>
        <v>-10</v>
      </c>
      <c r="H56" s="726">
        <f t="shared" si="4"/>
        <v>33.333333333333329</v>
      </c>
      <c r="I56" s="726">
        <f t="shared" si="4"/>
        <v>-23.262540285926782</v>
      </c>
    </row>
    <row r="57" spans="1:11" x14ac:dyDescent="0.2">
      <c r="A57" s="725" t="s">
        <v>87</v>
      </c>
      <c r="B57" s="726">
        <f t="shared" si="3"/>
        <v>-43.712574850299404</v>
      </c>
      <c r="C57" s="726">
        <f t="shared" si="3"/>
        <v>-3.0303030303030303</v>
      </c>
      <c r="D57" s="735" t="s">
        <v>53</v>
      </c>
      <c r="E57" s="726">
        <f t="shared" si="4"/>
        <v>1.1415525114155249</v>
      </c>
      <c r="F57" s="726">
        <f t="shared" si="4"/>
        <v>-9.0497737556561084</v>
      </c>
      <c r="G57" s="726">
        <f t="shared" si="4"/>
        <v>90.909090909090907</v>
      </c>
      <c r="H57" s="726">
        <f t="shared" si="4"/>
        <v>60</v>
      </c>
      <c r="I57" s="726">
        <f t="shared" si="4"/>
        <v>-13.282732447817835</v>
      </c>
    </row>
    <row r="58" spans="1:11" x14ac:dyDescent="0.2">
      <c r="A58" s="725" t="s">
        <v>88</v>
      </c>
      <c r="B58" s="726">
        <f t="shared" si="3"/>
        <v>-36.898839137645105</v>
      </c>
      <c r="C58" s="726">
        <f t="shared" si="3"/>
        <v>-35.61643835616438</v>
      </c>
      <c r="D58" s="735" t="s">
        <v>53</v>
      </c>
      <c r="E58" s="726">
        <f t="shared" si="4"/>
        <v>19.431279620853083</v>
      </c>
      <c r="F58" s="726">
        <f t="shared" si="4"/>
        <v>14.213197969543149</v>
      </c>
      <c r="G58" s="726">
        <f t="shared" si="4"/>
        <v>241.17647058823528</v>
      </c>
      <c r="H58" s="726">
        <f t="shared" si="4"/>
        <v>-38.70967741935484</v>
      </c>
      <c r="I58" s="726">
        <f t="shared" si="4"/>
        <v>-4.7507527601204416</v>
      </c>
    </row>
    <row r="59" spans="1:11" x14ac:dyDescent="0.2">
      <c r="A59" s="725" t="s">
        <v>89</v>
      </c>
      <c r="B59" s="726">
        <f t="shared" si="3"/>
        <v>-30.386646227218534</v>
      </c>
      <c r="C59" s="726">
        <f t="shared" si="3"/>
        <v>-29.903536977491964</v>
      </c>
      <c r="D59" s="726">
        <f>(D28-N28)/N28*100</f>
        <v>0</v>
      </c>
      <c r="E59" s="726">
        <f t="shared" si="4"/>
        <v>-11.54817755322988</v>
      </c>
      <c r="F59" s="726">
        <f t="shared" si="4"/>
        <v>-21.767713659605551</v>
      </c>
      <c r="G59" s="726">
        <f t="shared" si="4"/>
        <v>-7.0866141732283463</v>
      </c>
      <c r="H59" s="726">
        <f t="shared" si="4"/>
        <v>-24.590163934426229</v>
      </c>
      <c r="I59" s="726">
        <f t="shared" si="4"/>
        <v>-21.373183768726946</v>
      </c>
    </row>
    <row r="60" spans="1:11" x14ac:dyDescent="0.2">
      <c r="A60" s="725" t="s">
        <v>90</v>
      </c>
      <c r="B60" s="726">
        <f t="shared" si="3"/>
        <v>-39.14510686164229</v>
      </c>
      <c r="C60" s="726">
        <f t="shared" si="3"/>
        <v>-17.333333333333336</v>
      </c>
      <c r="D60" s="726" t="e">
        <f>(D29-N29)/N29*100</f>
        <v>#VALUE!</v>
      </c>
      <c r="E60" s="726">
        <f t="shared" si="4"/>
        <v>13.433908045977011</v>
      </c>
      <c r="F60" s="726">
        <f t="shared" si="4"/>
        <v>11.574074074074074</v>
      </c>
      <c r="G60" s="726">
        <f t="shared" si="4"/>
        <v>60.869565217391312</v>
      </c>
      <c r="H60" s="726">
        <f t="shared" si="4"/>
        <v>125</v>
      </c>
      <c r="I60" s="726">
        <f t="shared" si="4"/>
        <v>-12.470277410832233</v>
      </c>
    </row>
    <row r="66" spans="1:12" x14ac:dyDescent="0.2">
      <c r="A66" s="232"/>
      <c r="B66" s="736"/>
      <c r="C66" s="736"/>
      <c r="D66" s="736"/>
      <c r="E66" s="736"/>
      <c r="F66" s="736"/>
      <c r="G66" s="736"/>
      <c r="H66" s="736"/>
      <c r="I66" s="736"/>
    </row>
    <row r="67" spans="1:12" x14ac:dyDescent="0.2">
      <c r="A67" s="736"/>
      <c r="B67" s="736"/>
      <c r="C67" s="736"/>
      <c r="D67" s="736"/>
      <c r="E67" s="736"/>
      <c r="F67" s="736"/>
      <c r="G67" s="736"/>
      <c r="H67" s="736"/>
      <c r="I67" s="736"/>
      <c r="L67" s="232"/>
    </row>
    <row r="68" spans="1:12" x14ac:dyDescent="0.2">
      <c r="A68" s="737"/>
      <c r="B68" s="738"/>
      <c r="C68" s="738"/>
      <c r="D68" s="738"/>
      <c r="E68" s="738"/>
      <c r="F68" s="738"/>
      <c r="G68" s="738"/>
      <c r="H68" s="738"/>
      <c r="I68" s="738"/>
      <c r="J68" s="738"/>
    </row>
    <row r="69" spans="1:12" x14ac:dyDescent="0.2">
      <c r="A69" s="703"/>
      <c r="B69" s="739"/>
      <c r="C69" s="739"/>
      <c r="D69" s="739"/>
      <c r="E69" s="739"/>
      <c r="F69" s="739"/>
      <c r="G69" s="739"/>
      <c r="H69" s="739"/>
      <c r="I69" s="739"/>
      <c r="J69" s="739"/>
    </row>
    <row r="70" spans="1:12" x14ac:dyDescent="0.2">
      <c r="A70" s="703"/>
      <c r="B70" s="739"/>
      <c r="C70" s="739"/>
      <c r="D70" s="739"/>
      <c r="E70" s="739"/>
      <c r="F70" s="739"/>
      <c r="G70" s="739"/>
      <c r="H70" s="739"/>
      <c r="I70" s="739"/>
      <c r="J70" s="739"/>
    </row>
    <row r="71" spans="1:12" x14ac:dyDescent="0.2">
      <c r="A71" s="703"/>
      <c r="B71" s="739"/>
      <c r="C71" s="739"/>
      <c r="D71" s="739"/>
      <c r="E71" s="739"/>
      <c r="F71" s="739"/>
      <c r="G71" s="739"/>
      <c r="H71" s="739"/>
      <c r="I71" s="739"/>
      <c r="J71" s="739"/>
    </row>
    <row r="72" spans="1:12" x14ac:dyDescent="0.2">
      <c r="A72" s="703"/>
      <c r="B72" s="739"/>
      <c r="C72" s="739"/>
      <c r="D72" s="739"/>
      <c r="E72" s="739"/>
      <c r="F72" s="739"/>
      <c r="G72" s="739"/>
      <c r="H72" s="739"/>
      <c r="I72" s="739"/>
      <c r="J72" s="739"/>
    </row>
    <row r="73" spans="1:12" x14ac:dyDescent="0.2">
      <c r="A73" s="703"/>
      <c r="B73" s="739"/>
      <c r="C73" s="739"/>
      <c r="D73" s="739"/>
      <c r="E73" s="739"/>
      <c r="F73" s="739"/>
      <c r="G73" s="739"/>
      <c r="H73" s="739"/>
      <c r="I73" s="739"/>
      <c r="J73" s="739"/>
    </row>
    <row r="74" spans="1:12" x14ac:dyDescent="0.2">
      <c r="A74" s="703"/>
      <c r="B74" s="739"/>
      <c r="C74" s="739"/>
      <c r="D74" s="739"/>
      <c r="E74" s="739"/>
      <c r="F74" s="739"/>
      <c r="G74" s="739"/>
      <c r="H74" s="739"/>
      <c r="I74" s="739"/>
      <c r="J74" s="739"/>
    </row>
    <row r="75" spans="1:12" x14ac:dyDescent="0.2">
      <c r="A75" s="703"/>
      <c r="B75" s="739"/>
      <c r="C75" s="739"/>
      <c r="D75" s="739"/>
      <c r="E75" s="739"/>
      <c r="F75" s="739"/>
      <c r="G75" s="739"/>
      <c r="H75" s="739"/>
      <c r="I75" s="739"/>
      <c r="J75" s="739"/>
    </row>
    <row r="76" spans="1:12" x14ac:dyDescent="0.2">
      <c r="A76" s="703"/>
      <c r="B76" s="739"/>
      <c r="C76" s="739"/>
      <c r="D76" s="739"/>
      <c r="E76" s="739"/>
      <c r="F76" s="739"/>
      <c r="G76" s="739"/>
      <c r="H76" s="739"/>
      <c r="I76" s="739"/>
      <c r="J76" s="739"/>
    </row>
    <row r="77" spans="1:12" x14ac:dyDescent="0.2">
      <c r="A77" s="703"/>
      <c r="B77" s="740"/>
      <c r="C77" s="740"/>
      <c r="D77" s="740"/>
      <c r="E77" s="740"/>
      <c r="F77" s="740"/>
      <c r="G77" s="740"/>
      <c r="H77" s="740"/>
      <c r="I77" s="740"/>
    </row>
  </sheetData>
  <hyperlinks>
    <hyperlink ref="A1" location="Indice!B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43"/>
  <sheetViews>
    <sheetView workbookViewId="0">
      <selection activeCell="Z28" sqref="Z28"/>
    </sheetView>
  </sheetViews>
  <sheetFormatPr defaultRowHeight="15" x14ac:dyDescent="0.25"/>
  <cols>
    <col min="1" max="1" width="10.5703125" customWidth="1"/>
    <col min="21" max="21" width="11.5703125" customWidth="1"/>
  </cols>
  <sheetData>
    <row r="1" spans="1:24" x14ac:dyDescent="0.25">
      <c r="A1" s="699" t="s">
        <v>490</v>
      </c>
    </row>
    <row r="3" spans="1:24" x14ac:dyDescent="0.25">
      <c r="A3" s="1" t="s">
        <v>0</v>
      </c>
    </row>
    <row r="4" spans="1:24" x14ac:dyDescent="0.25">
      <c r="A4" s="934" t="s">
        <v>1</v>
      </c>
      <c r="B4" s="935"/>
      <c r="C4" s="936" t="s">
        <v>2</v>
      </c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8"/>
    </row>
    <row r="5" spans="1:24" x14ac:dyDescent="0.25">
      <c r="A5" s="934" t="s">
        <v>3</v>
      </c>
      <c r="B5" s="935"/>
      <c r="C5" s="936" t="s">
        <v>4</v>
      </c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8"/>
    </row>
    <row r="6" spans="1:24" x14ac:dyDescent="0.25">
      <c r="A6" s="934" t="s">
        <v>5</v>
      </c>
      <c r="B6" s="935"/>
      <c r="C6" s="936" t="s">
        <v>4</v>
      </c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8"/>
    </row>
    <row r="7" spans="1:24" x14ac:dyDescent="0.25">
      <c r="A7" s="934" t="s">
        <v>6</v>
      </c>
      <c r="B7" s="935"/>
      <c r="C7" s="941" t="s">
        <v>4</v>
      </c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3"/>
    </row>
    <row r="8" spans="1:24" x14ac:dyDescent="0.25">
      <c r="A8" s="934" t="s">
        <v>7</v>
      </c>
      <c r="B8" s="935"/>
      <c r="C8" s="936" t="s">
        <v>4</v>
      </c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7"/>
      <c r="S8" s="937"/>
      <c r="T8" s="937"/>
      <c r="U8" s="937"/>
      <c r="V8" s="938"/>
    </row>
    <row r="9" spans="1:24" x14ac:dyDescent="0.25">
      <c r="A9" s="934" t="s">
        <v>11</v>
      </c>
      <c r="B9" s="935"/>
      <c r="C9" s="936" t="s">
        <v>4</v>
      </c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8"/>
    </row>
    <row r="10" spans="1:24" x14ac:dyDescent="0.25">
      <c r="A10" s="934" t="s">
        <v>13</v>
      </c>
      <c r="B10" s="935"/>
      <c r="C10" s="936" t="s">
        <v>4</v>
      </c>
      <c r="D10" s="937"/>
      <c r="E10" s="937"/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37"/>
      <c r="S10" s="937"/>
      <c r="T10" s="937"/>
      <c r="U10" s="937"/>
      <c r="V10" s="938"/>
    </row>
    <row r="11" spans="1:24" x14ac:dyDescent="0.25">
      <c r="A11" s="934" t="s">
        <v>12</v>
      </c>
      <c r="B11" s="935"/>
      <c r="C11" s="936" t="s">
        <v>4</v>
      </c>
      <c r="D11" s="937"/>
      <c r="E11" s="937"/>
      <c r="F11" s="937"/>
      <c r="G11" s="937"/>
      <c r="H11" s="937"/>
      <c r="I11" s="937"/>
      <c r="J11" s="937"/>
      <c r="K11" s="937"/>
      <c r="L11" s="937"/>
      <c r="M11" s="937"/>
      <c r="N11" s="937"/>
      <c r="O11" s="937"/>
      <c r="P11" s="937"/>
      <c r="Q11" s="937"/>
      <c r="R11" s="937"/>
      <c r="S11" s="937"/>
      <c r="T11" s="937"/>
      <c r="U11" s="937"/>
      <c r="V11" s="938"/>
    </row>
    <row r="12" spans="1:24" x14ac:dyDescent="0.25">
      <c r="A12" s="939" t="s">
        <v>16</v>
      </c>
      <c r="B12" s="940"/>
      <c r="C12" s="754" t="s">
        <v>18</v>
      </c>
      <c r="D12" s="754" t="s">
        <v>19</v>
      </c>
      <c r="E12" s="754" t="s">
        <v>20</v>
      </c>
      <c r="F12" s="754" t="s">
        <v>21</v>
      </c>
      <c r="G12" s="754" t="s">
        <v>22</v>
      </c>
      <c r="H12" s="754" t="s">
        <v>23</v>
      </c>
      <c r="I12" s="754" t="s">
        <v>24</v>
      </c>
      <c r="J12" s="754" t="s">
        <v>25</v>
      </c>
      <c r="K12" s="754" t="s">
        <v>26</v>
      </c>
      <c r="L12" s="754" t="s">
        <v>27</v>
      </c>
      <c r="M12" s="754" t="s">
        <v>28</v>
      </c>
      <c r="N12" s="772" t="s">
        <v>29</v>
      </c>
      <c r="O12" s="772" t="s">
        <v>30</v>
      </c>
      <c r="P12" s="754" t="s">
        <v>31</v>
      </c>
      <c r="Q12" s="754" t="s">
        <v>32</v>
      </c>
      <c r="R12" s="754" t="s">
        <v>33</v>
      </c>
      <c r="S12" s="754" t="s">
        <v>34</v>
      </c>
      <c r="T12" s="754" t="s">
        <v>35</v>
      </c>
      <c r="U12" s="754" t="s">
        <v>36</v>
      </c>
      <c r="V12" s="754" t="s">
        <v>37</v>
      </c>
      <c r="W12" s="754">
        <v>2021</v>
      </c>
      <c r="X12" s="754">
        <v>2022</v>
      </c>
    </row>
    <row r="13" spans="1:24" ht="15.75" thickBot="1" x14ac:dyDescent="0.3">
      <c r="A13" s="773" t="s">
        <v>8</v>
      </c>
      <c r="B13" s="774" t="s">
        <v>17</v>
      </c>
      <c r="C13" s="775" t="s">
        <v>17</v>
      </c>
      <c r="D13" s="774" t="s">
        <v>17</v>
      </c>
      <c r="E13" s="774" t="s">
        <v>17</v>
      </c>
      <c r="F13" s="774" t="s">
        <v>17</v>
      </c>
      <c r="G13" s="774" t="s">
        <v>17</v>
      </c>
      <c r="H13" s="774" t="s">
        <v>17</v>
      </c>
      <c r="I13" s="774" t="s">
        <v>17</v>
      </c>
      <c r="J13" s="774" t="s">
        <v>17</v>
      </c>
      <c r="K13" s="774" t="s">
        <v>17</v>
      </c>
      <c r="L13" s="774" t="s">
        <v>17</v>
      </c>
      <c r="M13" s="775" t="s">
        <v>17</v>
      </c>
      <c r="N13" s="774" t="s">
        <v>17</v>
      </c>
      <c r="O13" s="774" t="s">
        <v>17</v>
      </c>
      <c r="P13" s="774" t="s">
        <v>17</v>
      </c>
      <c r="Q13" s="774" t="s">
        <v>17</v>
      </c>
      <c r="R13" s="774" t="s">
        <v>17</v>
      </c>
      <c r="S13" s="774" t="s">
        <v>17</v>
      </c>
      <c r="T13" s="774" t="s">
        <v>17</v>
      </c>
      <c r="U13" s="774" t="s">
        <v>17</v>
      </c>
      <c r="V13" s="775" t="s">
        <v>17</v>
      </c>
      <c r="W13" s="775"/>
      <c r="X13" s="775"/>
    </row>
    <row r="14" spans="1:24" s="1" customFormat="1" x14ac:dyDescent="0.25">
      <c r="A14" s="776" t="s">
        <v>9</v>
      </c>
      <c r="B14" s="777" t="s">
        <v>17</v>
      </c>
      <c r="C14" s="778">
        <v>263100</v>
      </c>
      <c r="D14" s="779">
        <v>265402</v>
      </c>
      <c r="E14" s="780">
        <v>252271</v>
      </c>
      <c r="F14" s="780">
        <v>243490</v>
      </c>
      <c r="G14" s="780">
        <v>240011</v>
      </c>
      <c r="H14" s="780">
        <v>238124</v>
      </c>
      <c r="I14" s="780">
        <v>230871</v>
      </c>
      <c r="J14" s="780">
        <v>218963</v>
      </c>
      <c r="K14" s="780">
        <v>215405</v>
      </c>
      <c r="L14" s="781">
        <v>212997</v>
      </c>
      <c r="M14" s="778">
        <v>205638</v>
      </c>
      <c r="N14" s="779">
        <v>188228</v>
      </c>
      <c r="O14" s="780">
        <v>181660</v>
      </c>
      <c r="P14" s="780">
        <v>177031</v>
      </c>
      <c r="Q14" s="780">
        <v>174539</v>
      </c>
      <c r="R14" s="780">
        <v>175791</v>
      </c>
      <c r="S14" s="781">
        <v>174933</v>
      </c>
      <c r="T14" s="781">
        <v>172553</v>
      </c>
      <c r="U14" s="781">
        <v>172183</v>
      </c>
      <c r="V14" s="778">
        <v>118298</v>
      </c>
      <c r="W14" s="782">
        <v>151875</v>
      </c>
      <c r="X14" s="782">
        <v>165889</v>
      </c>
    </row>
    <row r="15" spans="1:24" s="1" customFormat="1" x14ac:dyDescent="0.25">
      <c r="A15" s="776" t="s">
        <v>79</v>
      </c>
      <c r="B15" s="777" t="s">
        <v>17</v>
      </c>
      <c r="C15" s="783">
        <v>5574</v>
      </c>
      <c r="D15" s="784">
        <v>5495</v>
      </c>
      <c r="E15" s="785">
        <v>5286</v>
      </c>
      <c r="F15" s="785">
        <v>4977</v>
      </c>
      <c r="G15" s="785">
        <v>4814</v>
      </c>
      <c r="H15" s="785">
        <v>4665</v>
      </c>
      <c r="I15" s="785">
        <v>4253</v>
      </c>
      <c r="J15" s="785">
        <v>3981</v>
      </c>
      <c r="K15" s="785">
        <v>3853</v>
      </c>
      <c r="L15" s="786">
        <v>4099</v>
      </c>
      <c r="M15" s="783">
        <v>4058</v>
      </c>
      <c r="N15" s="784">
        <v>3671</v>
      </c>
      <c r="O15" s="785">
        <v>3603</v>
      </c>
      <c r="P15" s="785">
        <v>3429</v>
      </c>
      <c r="Q15" s="785">
        <v>3217</v>
      </c>
      <c r="R15" s="785">
        <v>3037</v>
      </c>
      <c r="S15" s="786">
        <v>2946</v>
      </c>
      <c r="T15" s="786">
        <v>3145</v>
      </c>
      <c r="U15" s="786">
        <v>3160</v>
      </c>
      <c r="V15" s="783">
        <v>2205</v>
      </c>
      <c r="W15" s="787">
        <v>2729</v>
      </c>
      <c r="X15" s="787">
        <v>2824</v>
      </c>
    </row>
    <row r="16" spans="1:24" x14ac:dyDescent="0.25">
      <c r="A16" s="788" t="s">
        <v>80</v>
      </c>
      <c r="B16" s="777" t="s">
        <v>17</v>
      </c>
      <c r="C16" s="789">
        <v>1011</v>
      </c>
      <c r="D16" s="790">
        <v>1024</v>
      </c>
      <c r="E16" s="791">
        <v>936</v>
      </c>
      <c r="F16" s="791">
        <v>1015</v>
      </c>
      <c r="G16" s="791">
        <v>919</v>
      </c>
      <c r="H16" s="791">
        <v>982</v>
      </c>
      <c r="I16" s="791">
        <v>914</v>
      </c>
      <c r="J16" s="791">
        <v>837</v>
      </c>
      <c r="K16" s="791">
        <v>778</v>
      </c>
      <c r="L16" s="792">
        <v>832</v>
      </c>
      <c r="M16" s="789">
        <v>812</v>
      </c>
      <c r="N16" s="790">
        <v>699</v>
      </c>
      <c r="O16" s="791">
        <v>760</v>
      </c>
      <c r="P16" s="791">
        <v>668</v>
      </c>
      <c r="Q16" s="791">
        <v>579</v>
      </c>
      <c r="R16" s="791">
        <v>691</v>
      </c>
      <c r="S16" s="792">
        <v>626</v>
      </c>
      <c r="T16" s="792">
        <v>598</v>
      </c>
      <c r="U16" s="792">
        <v>629</v>
      </c>
      <c r="V16" s="789">
        <v>411</v>
      </c>
      <c r="W16" s="793">
        <v>568</v>
      </c>
      <c r="X16" s="793">
        <v>545</v>
      </c>
    </row>
    <row r="17" spans="1:24" x14ac:dyDescent="0.25">
      <c r="A17" s="788" t="s">
        <v>81</v>
      </c>
      <c r="B17" s="777" t="s">
        <v>17</v>
      </c>
      <c r="C17" s="794">
        <v>1352</v>
      </c>
      <c r="D17" s="795">
        <v>1311</v>
      </c>
      <c r="E17" s="796">
        <v>1344</v>
      </c>
      <c r="F17" s="796">
        <v>1361</v>
      </c>
      <c r="G17" s="796">
        <v>1319</v>
      </c>
      <c r="H17" s="796">
        <v>1187</v>
      </c>
      <c r="I17" s="796">
        <v>1017</v>
      </c>
      <c r="J17" s="796">
        <v>996</v>
      </c>
      <c r="K17" s="796">
        <v>1070</v>
      </c>
      <c r="L17" s="797">
        <v>1151</v>
      </c>
      <c r="M17" s="794">
        <v>1004</v>
      </c>
      <c r="N17" s="795">
        <v>906</v>
      </c>
      <c r="O17" s="796">
        <v>879</v>
      </c>
      <c r="P17" s="796">
        <v>829</v>
      </c>
      <c r="Q17" s="796">
        <v>799</v>
      </c>
      <c r="R17" s="796">
        <v>772</v>
      </c>
      <c r="S17" s="797">
        <v>846</v>
      </c>
      <c r="T17" s="797">
        <v>848</v>
      </c>
      <c r="U17" s="797">
        <v>854</v>
      </c>
      <c r="V17" s="794">
        <v>577</v>
      </c>
      <c r="W17" s="798">
        <v>744</v>
      </c>
      <c r="X17" s="798">
        <v>784</v>
      </c>
    </row>
    <row r="18" spans="1:24" x14ac:dyDescent="0.25">
      <c r="A18" s="788" t="s">
        <v>82</v>
      </c>
      <c r="B18" s="777" t="s">
        <v>17</v>
      </c>
      <c r="C18" s="789">
        <v>1785</v>
      </c>
      <c r="D18" s="790">
        <v>1813</v>
      </c>
      <c r="E18" s="791">
        <v>1641</v>
      </c>
      <c r="F18" s="791">
        <v>1366</v>
      </c>
      <c r="G18" s="791">
        <v>1427</v>
      </c>
      <c r="H18" s="791">
        <v>1288</v>
      </c>
      <c r="I18" s="791">
        <v>1168</v>
      </c>
      <c r="J18" s="791">
        <v>1067</v>
      </c>
      <c r="K18" s="791">
        <v>957</v>
      </c>
      <c r="L18" s="792">
        <v>1037</v>
      </c>
      <c r="M18" s="789">
        <v>1167</v>
      </c>
      <c r="N18" s="790">
        <v>1107</v>
      </c>
      <c r="O18" s="791">
        <v>1039</v>
      </c>
      <c r="P18" s="791">
        <v>989</v>
      </c>
      <c r="Q18" s="791">
        <v>963</v>
      </c>
      <c r="R18" s="791">
        <v>823</v>
      </c>
      <c r="S18" s="792">
        <v>745</v>
      </c>
      <c r="T18" s="792">
        <v>885</v>
      </c>
      <c r="U18" s="792">
        <v>846</v>
      </c>
      <c r="V18" s="789">
        <v>660</v>
      </c>
      <c r="W18" s="793">
        <v>745</v>
      </c>
      <c r="X18" s="793">
        <v>804</v>
      </c>
    </row>
    <row r="19" spans="1:24" ht="15.75" thickBot="1" x14ac:dyDescent="0.3">
      <c r="A19" s="788" t="s">
        <v>83</v>
      </c>
      <c r="B19" s="777" t="s">
        <v>17</v>
      </c>
      <c r="C19" s="799">
        <v>1426</v>
      </c>
      <c r="D19" s="795">
        <v>1347</v>
      </c>
      <c r="E19" s="796">
        <v>1365</v>
      </c>
      <c r="F19" s="796">
        <v>1235</v>
      </c>
      <c r="G19" s="796">
        <v>1149</v>
      </c>
      <c r="H19" s="796">
        <v>1208</v>
      </c>
      <c r="I19" s="796">
        <v>1154</v>
      </c>
      <c r="J19" s="796">
        <v>1081</v>
      </c>
      <c r="K19" s="796">
        <v>1048</v>
      </c>
      <c r="L19" s="797">
        <v>1079</v>
      </c>
      <c r="M19" s="799">
        <v>1075</v>
      </c>
      <c r="N19" s="795">
        <v>959</v>
      </c>
      <c r="O19" s="796">
        <v>925</v>
      </c>
      <c r="P19" s="796">
        <v>943</v>
      </c>
      <c r="Q19" s="796">
        <v>876</v>
      </c>
      <c r="R19" s="796">
        <v>751</v>
      </c>
      <c r="S19" s="797">
        <v>729</v>
      </c>
      <c r="T19" s="797">
        <v>814</v>
      </c>
      <c r="U19" s="797">
        <v>831</v>
      </c>
      <c r="V19" s="799">
        <v>557</v>
      </c>
      <c r="W19" s="800">
        <v>672</v>
      </c>
      <c r="X19" s="800">
        <v>691</v>
      </c>
    </row>
    <row r="20" spans="1:24" x14ac:dyDescent="0.25">
      <c r="A20" s="801"/>
    </row>
    <row r="21" spans="1:24" x14ac:dyDescent="0.25">
      <c r="A21" s="801" t="s">
        <v>530</v>
      </c>
    </row>
    <row r="25" spans="1:24" x14ac:dyDescent="0.25">
      <c r="M25" s="802" t="s">
        <v>531</v>
      </c>
    </row>
    <row r="26" spans="1:24" x14ac:dyDescent="0.25">
      <c r="A26" s="803" t="s">
        <v>532</v>
      </c>
      <c r="B26" s="804"/>
      <c r="C26" s="804"/>
      <c r="D26" s="804"/>
      <c r="E26" s="804"/>
      <c r="F26" s="804"/>
    </row>
    <row r="27" spans="1:24" x14ac:dyDescent="0.25">
      <c r="A27" s="804"/>
      <c r="B27" s="804"/>
      <c r="C27" s="804"/>
      <c r="D27" s="804"/>
      <c r="E27" s="804"/>
      <c r="F27" s="804"/>
    </row>
    <row r="28" spans="1:24" x14ac:dyDescent="0.25">
      <c r="A28" s="805" t="s">
        <v>8</v>
      </c>
      <c r="B28" s="806"/>
      <c r="C28" s="806"/>
      <c r="D28" s="806"/>
      <c r="E28" s="806"/>
      <c r="F28" s="804"/>
    </row>
    <row r="29" spans="1:24" x14ac:dyDescent="0.25">
      <c r="A29" s="805"/>
      <c r="B29" s="807">
        <v>2001</v>
      </c>
      <c r="C29" s="807">
        <v>2011</v>
      </c>
      <c r="D29" s="807">
        <v>2020</v>
      </c>
      <c r="E29" s="807">
        <v>2021</v>
      </c>
      <c r="F29" s="807">
        <v>2022</v>
      </c>
    </row>
    <row r="30" spans="1:24" x14ac:dyDescent="0.25">
      <c r="A30" s="808" t="s">
        <v>9</v>
      </c>
      <c r="B30" s="809">
        <v>263100</v>
      </c>
      <c r="C30" s="809">
        <v>205638</v>
      </c>
      <c r="D30" s="809">
        <v>118298</v>
      </c>
      <c r="E30" s="809">
        <v>151875</v>
      </c>
      <c r="F30" s="809">
        <v>165889</v>
      </c>
      <c r="K30" s="150"/>
      <c r="M30" s="150"/>
    </row>
    <row r="31" spans="1:24" x14ac:dyDescent="0.25">
      <c r="A31" s="808" t="s">
        <v>10</v>
      </c>
      <c r="B31" s="809">
        <v>5574</v>
      </c>
      <c r="C31" s="809">
        <v>4058</v>
      </c>
      <c r="D31" s="809">
        <v>2205</v>
      </c>
      <c r="E31" s="809">
        <v>2729</v>
      </c>
      <c r="F31" s="809">
        <v>2824</v>
      </c>
      <c r="K31" s="150"/>
      <c r="M31" s="150"/>
    </row>
    <row r="32" spans="1:24" x14ac:dyDescent="0.25">
      <c r="A32" s="808" t="s">
        <v>141</v>
      </c>
      <c r="B32" s="809">
        <v>1011</v>
      </c>
      <c r="C32" s="809">
        <v>812</v>
      </c>
      <c r="D32" s="809">
        <v>411</v>
      </c>
      <c r="E32" s="809">
        <v>568</v>
      </c>
      <c r="F32" s="809">
        <v>545</v>
      </c>
      <c r="K32" s="150"/>
      <c r="M32" s="150"/>
    </row>
    <row r="33" spans="1:13" x14ac:dyDescent="0.25">
      <c r="A33" s="808" t="s">
        <v>142</v>
      </c>
      <c r="B33" s="809">
        <v>1352</v>
      </c>
      <c r="C33" s="809">
        <v>1004</v>
      </c>
      <c r="D33" s="809">
        <v>577</v>
      </c>
      <c r="E33" s="809">
        <v>744</v>
      </c>
      <c r="F33" s="809">
        <v>784</v>
      </c>
      <c r="K33" s="150"/>
      <c r="M33" s="150"/>
    </row>
    <row r="34" spans="1:13" x14ac:dyDescent="0.25">
      <c r="A34" s="808" t="s">
        <v>143</v>
      </c>
      <c r="B34" s="809">
        <v>1785</v>
      </c>
      <c r="C34" s="809">
        <v>1167</v>
      </c>
      <c r="D34" s="809">
        <v>660</v>
      </c>
      <c r="E34" s="809">
        <v>745</v>
      </c>
      <c r="F34" s="809">
        <v>804</v>
      </c>
      <c r="K34" s="150"/>
      <c r="M34" s="150"/>
    </row>
    <row r="35" spans="1:13" ht="15" customHeight="1" x14ac:dyDescent="0.25">
      <c r="A35" s="808" t="s">
        <v>144</v>
      </c>
      <c r="B35" s="809">
        <v>1426</v>
      </c>
      <c r="C35" s="809">
        <v>1075</v>
      </c>
      <c r="D35" s="809">
        <v>557</v>
      </c>
      <c r="E35" s="809">
        <v>672</v>
      </c>
      <c r="F35" s="809">
        <v>691</v>
      </c>
      <c r="K35" s="150"/>
      <c r="M35" s="150"/>
    </row>
    <row r="36" spans="1:13" x14ac:dyDescent="0.25">
      <c r="A36" s="810"/>
      <c r="B36" s="809"/>
      <c r="C36" s="810"/>
      <c r="D36" s="810"/>
      <c r="E36" s="810"/>
      <c r="F36" s="110"/>
    </row>
    <row r="37" spans="1:13" x14ac:dyDescent="0.25">
      <c r="A37" s="110"/>
      <c r="B37" s="110"/>
      <c r="C37" s="110"/>
      <c r="D37" s="110"/>
      <c r="E37" s="811">
        <f t="shared" ref="E37:F42" si="0">E30-D30</f>
        <v>33577</v>
      </c>
      <c r="F37" s="811">
        <f t="shared" si="0"/>
        <v>14014</v>
      </c>
    </row>
    <row r="38" spans="1:13" x14ac:dyDescent="0.25">
      <c r="A38" s="110"/>
      <c r="B38" s="110"/>
      <c r="C38" s="110"/>
      <c r="E38" s="811">
        <f t="shared" si="0"/>
        <v>524</v>
      </c>
      <c r="F38" s="811">
        <f t="shared" si="0"/>
        <v>95</v>
      </c>
    </row>
    <row r="39" spans="1:13" ht="15" customHeight="1" x14ac:dyDescent="0.25">
      <c r="A39" s="110"/>
      <c r="B39" s="110"/>
      <c r="C39" s="110"/>
      <c r="D39" s="110"/>
      <c r="E39" s="811">
        <f t="shared" si="0"/>
        <v>157</v>
      </c>
      <c r="F39" s="811">
        <f t="shared" si="0"/>
        <v>-23</v>
      </c>
    </row>
    <row r="40" spans="1:13" x14ac:dyDescent="0.25">
      <c r="A40" s="110"/>
      <c r="B40" s="110"/>
      <c r="C40" s="110"/>
      <c r="D40" s="110"/>
      <c r="E40" s="811">
        <f t="shared" si="0"/>
        <v>167</v>
      </c>
      <c r="F40" s="811">
        <f t="shared" si="0"/>
        <v>40</v>
      </c>
      <c r="M40" s="771" t="s">
        <v>118</v>
      </c>
    </row>
    <row r="41" spans="1:13" x14ac:dyDescent="0.25">
      <c r="A41" s="110"/>
      <c r="B41" s="110"/>
      <c r="C41" s="110"/>
      <c r="D41" s="110"/>
      <c r="E41" s="811">
        <f t="shared" si="0"/>
        <v>85</v>
      </c>
      <c r="F41" s="811">
        <f t="shared" si="0"/>
        <v>59</v>
      </c>
    </row>
    <row r="42" spans="1:13" x14ac:dyDescent="0.25">
      <c r="E42" s="811">
        <f t="shared" si="0"/>
        <v>115</v>
      </c>
      <c r="F42" s="811">
        <f t="shared" si="0"/>
        <v>19</v>
      </c>
    </row>
    <row r="43" spans="1:13" ht="15" customHeight="1" x14ac:dyDescent="0.25"/>
  </sheetData>
  <mergeCells count="17">
    <mergeCell ref="A4:B4"/>
    <mergeCell ref="C4:V4"/>
    <mergeCell ref="A5:B5"/>
    <mergeCell ref="C5:V5"/>
    <mergeCell ref="A6:B6"/>
    <mergeCell ref="C6:V6"/>
    <mergeCell ref="A7:B7"/>
    <mergeCell ref="C7:V7"/>
    <mergeCell ref="A8:B8"/>
    <mergeCell ref="C8:V8"/>
    <mergeCell ref="A9:B9"/>
    <mergeCell ref="C9:V9"/>
    <mergeCell ref="A10:B10"/>
    <mergeCell ref="C10:V10"/>
    <mergeCell ref="A11:B11"/>
    <mergeCell ref="C11:V11"/>
    <mergeCell ref="A12:B12"/>
  </mergeCells>
  <hyperlinks>
    <hyperlink ref="C7" r:id="rId1" display="http://dati.istat.it/OECDStat_Metadata/ShowMetadata.ashx?Dataset=DCIS_INCIDENTISTR1&amp;Coords=[ORA].[99]&amp;ShowOnWeb=true&amp;Lang=it"/>
    <hyperlink ref="N12" r:id="rId2" display="http://dati.istat.it/OECDStat_Metadata/ShowMetadata.ashx?Dataset=DCIS_INCIDENTISTR1&amp;Coords=[TIME].[2012]&amp;ShowOnWeb=true&amp;Lang=it"/>
    <hyperlink ref="O12" r:id="rId3" display="http://dati.istat.it/OECDStat_Metadata/ShowMetadata.ashx?Dataset=DCIS_INCIDENTISTR1&amp;Coords=[TIME].[2013]&amp;ShowOnWeb=true&amp;Lang=it"/>
    <hyperlink ref="A21" r:id="rId4" display="http://dativ7a.istat.it//index.aspx?DatasetCode=DCIS_INCIDENTISTR1"/>
    <hyperlink ref="A1" location="Indice!B1" display="Torna all'indice"/>
  </hyperlinks>
  <pageMargins left="0.7" right="0.7" top="0.75" bottom="0.75" header="0.3" footer="0.3"/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Z49"/>
  <sheetViews>
    <sheetView zoomScaleNormal="100" workbookViewId="0">
      <selection activeCell="Z28" sqref="Z28"/>
    </sheetView>
  </sheetViews>
  <sheetFormatPr defaultRowHeight="15" x14ac:dyDescent="0.25"/>
  <sheetData>
    <row r="1" spans="1:24" x14ac:dyDescent="0.25">
      <c r="A1" s="699" t="s">
        <v>490</v>
      </c>
    </row>
    <row r="3" spans="1:24" x14ac:dyDescent="0.25">
      <c r="A3" s="1" t="s">
        <v>187</v>
      </c>
    </row>
    <row r="4" spans="1:24" x14ac:dyDescent="0.25">
      <c r="A4" s="934" t="s">
        <v>1</v>
      </c>
      <c r="B4" s="935"/>
      <c r="C4" s="936" t="s">
        <v>188</v>
      </c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8"/>
    </row>
    <row r="5" spans="1:24" x14ac:dyDescent="0.25">
      <c r="A5" s="934" t="s">
        <v>189</v>
      </c>
      <c r="B5" s="935"/>
      <c r="C5" s="936" t="s">
        <v>4</v>
      </c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8"/>
    </row>
    <row r="6" spans="1:24" x14ac:dyDescent="0.25">
      <c r="A6" s="934" t="s">
        <v>190</v>
      </c>
      <c r="B6" s="935"/>
      <c r="C6" s="936" t="s">
        <v>4</v>
      </c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8"/>
    </row>
    <row r="7" spans="1:24" x14ac:dyDescent="0.25">
      <c r="A7" s="934" t="s">
        <v>11</v>
      </c>
      <c r="B7" s="935"/>
      <c r="C7" s="936" t="s">
        <v>4</v>
      </c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8"/>
    </row>
    <row r="8" spans="1:24" x14ac:dyDescent="0.25">
      <c r="A8" s="934" t="s">
        <v>3</v>
      </c>
      <c r="B8" s="935"/>
      <c r="C8" s="936" t="s">
        <v>4</v>
      </c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7"/>
      <c r="S8" s="937"/>
      <c r="T8" s="937"/>
      <c r="U8" s="937"/>
      <c r="V8" s="938"/>
    </row>
    <row r="9" spans="1:24" x14ac:dyDescent="0.25">
      <c r="A9" s="934" t="s">
        <v>5</v>
      </c>
      <c r="B9" s="935"/>
      <c r="C9" s="936" t="s">
        <v>4</v>
      </c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8"/>
    </row>
    <row r="10" spans="1:24" x14ac:dyDescent="0.25">
      <c r="A10" s="934" t="s">
        <v>192</v>
      </c>
      <c r="B10" s="935"/>
      <c r="C10" s="944" t="s">
        <v>65</v>
      </c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6"/>
    </row>
    <row r="11" spans="1:24" x14ac:dyDescent="0.25">
      <c r="A11" s="934" t="s">
        <v>191</v>
      </c>
      <c r="B11" s="935"/>
      <c r="C11" s="936" t="s">
        <v>4</v>
      </c>
      <c r="D11" s="937"/>
      <c r="E11" s="937"/>
      <c r="F11" s="937"/>
      <c r="G11" s="937"/>
      <c r="H11" s="937"/>
      <c r="I11" s="937"/>
      <c r="J11" s="937"/>
      <c r="K11" s="937"/>
      <c r="L11" s="937"/>
      <c r="M11" s="937"/>
      <c r="N11" s="937"/>
      <c r="O11" s="937"/>
      <c r="P11" s="937"/>
      <c r="Q11" s="937"/>
      <c r="R11" s="937"/>
      <c r="S11" s="937"/>
      <c r="T11" s="937"/>
      <c r="U11" s="937"/>
      <c r="V11" s="938"/>
    </row>
    <row r="12" spans="1:24" x14ac:dyDescent="0.25">
      <c r="A12" s="934" t="s">
        <v>12</v>
      </c>
      <c r="B12" s="935"/>
      <c r="C12" s="936" t="s">
        <v>4</v>
      </c>
      <c r="D12" s="937"/>
      <c r="E12" s="937"/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37"/>
      <c r="R12" s="937"/>
      <c r="S12" s="937"/>
      <c r="T12" s="937"/>
      <c r="U12" s="937"/>
      <c r="V12" s="938"/>
    </row>
    <row r="13" spans="1:24" x14ac:dyDescent="0.25">
      <c r="A13" s="939" t="s">
        <v>16</v>
      </c>
      <c r="B13" s="940"/>
      <c r="C13" s="754" t="s">
        <v>18</v>
      </c>
      <c r="D13" s="754" t="s">
        <v>19</v>
      </c>
      <c r="E13" s="754" t="s">
        <v>20</v>
      </c>
      <c r="F13" s="754" t="s">
        <v>21</v>
      </c>
      <c r="G13" s="754" t="s">
        <v>22</v>
      </c>
      <c r="H13" s="754" t="s">
        <v>23</v>
      </c>
      <c r="I13" s="754" t="s">
        <v>24</v>
      </c>
      <c r="J13" s="754" t="s">
        <v>25</v>
      </c>
      <c r="K13" s="754" t="s">
        <v>26</v>
      </c>
      <c r="L13" s="754" t="s">
        <v>27</v>
      </c>
      <c r="M13" s="754" t="s">
        <v>28</v>
      </c>
      <c r="N13" t="s">
        <v>29</v>
      </c>
      <c r="O13" t="s">
        <v>30</v>
      </c>
      <c r="P13" s="754" t="s">
        <v>31</v>
      </c>
      <c r="Q13" s="754" t="s">
        <v>32</v>
      </c>
      <c r="R13" s="754" t="s">
        <v>33</v>
      </c>
      <c r="S13" s="754" t="s">
        <v>34</v>
      </c>
      <c r="T13" t="s">
        <v>35</v>
      </c>
      <c r="U13" s="754" t="s">
        <v>36</v>
      </c>
      <c r="V13" s="754" t="s">
        <v>37</v>
      </c>
      <c r="W13" s="754">
        <v>2021</v>
      </c>
      <c r="X13" s="754">
        <v>2022</v>
      </c>
    </row>
    <row r="14" spans="1:24" ht="22.5" x14ac:dyDescent="0.25">
      <c r="A14" s="773" t="s">
        <v>8</v>
      </c>
      <c r="B14" s="774" t="s">
        <v>17</v>
      </c>
      <c r="C14" s="774" t="s">
        <v>17</v>
      </c>
      <c r="D14" s="774" t="s">
        <v>17</v>
      </c>
      <c r="E14" s="774" t="s">
        <v>17</v>
      </c>
      <c r="F14" s="774" t="s">
        <v>17</v>
      </c>
      <c r="G14" s="774" t="s">
        <v>17</v>
      </c>
      <c r="H14" s="774" t="s">
        <v>17</v>
      </c>
      <c r="I14" s="774" t="s">
        <v>17</v>
      </c>
      <c r="J14" s="774" t="s">
        <v>17</v>
      </c>
      <c r="K14" s="774" t="s">
        <v>17</v>
      </c>
      <c r="L14" s="774" t="s">
        <v>17</v>
      </c>
      <c r="M14" s="774" t="s">
        <v>17</v>
      </c>
      <c r="N14" s="774" t="s">
        <v>17</v>
      </c>
      <c r="O14" s="774" t="s">
        <v>17</v>
      </c>
      <c r="P14" s="774" t="s">
        <v>17</v>
      </c>
      <c r="Q14" s="774" t="s">
        <v>17</v>
      </c>
      <c r="R14" s="774" t="s">
        <v>17</v>
      </c>
      <c r="S14" s="774" t="s">
        <v>17</v>
      </c>
      <c r="T14" s="774" t="s">
        <v>17</v>
      </c>
      <c r="U14" s="774" t="s">
        <v>17</v>
      </c>
      <c r="V14" s="774" t="s">
        <v>17</v>
      </c>
      <c r="W14" s="774"/>
      <c r="X14" s="774"/>
    </row>
    <row r="15" spans="1:24" x14ac:dyDescent="0.25">
      <c r="A15" s="788" t="s">
        <v>9</v>
      </c>
      <c r="B15" s="774" t="s">
        <v>17</v>
      </c>
      <c r="C15" s="812">
        <v>7096</v>
      </c>
      <c r="D15" s="812">
        <v>6980</v>
      </c>
      <c r="E15" s="812">
        <v>6563</v>
      </c>
      <c r="F15" s="812">
        <v>6122</v>
      </c>
      <c r="G15" s="812">
        <v>5818</v>
      </c>
      <c r="H15" s="812">
        <v>5669</v>
      </c>
      <c r="I15" s="812">
        <v>5131</v>
      </c>
      <c r="J15" s="812">
        <v>4725</v>
      </c>
      <c r="K15" s="812">
        <v>4237</v>
      </c>
      <c r="L15" s="812">
        <v>4114</v>
      </c>
      <c r="M15" s="812">
        <v>3860</v>
      </c>
      <c r="N15" s="812">
        <v>3753</v>
      </c>
      <c r="O15" s="812">
        <v>3401</v>
      </c>
      <c r="P15" s="812">
        <v>3381</v>
      </c>
      <c r="Q15" s="812">
        <v>3428</v>
      </c>
      <c r="R15" s="812">
        <v>3283</v>
      </c>
      <c r="S15" s="812">
        <v>3378</v>
      </c>
      <c r="T15" s="812">
        <v>3334</v>
      </c>
      <c r="U15" s="812">
        <v>3173</v>
      </c>
      <c r="V15" s="812">
        <v>2395</v>
      </c>
      <c r="W15" s="73">
        <v>2875</v>
      </c>
      <c r="X15" s="73">
        <v>3159</v>
      </c>
    </row>
    <row r="16" spans="1:24" x14ac:dyDescent="0.25">
      <c r="A16" s="788" t="s">
        <v>79</v>
      </c>
      <c r="B16" s="774" t="s">
        <v>17</v>
      </c>
      <c r="C16" s="813">
        <v>168</v>
      </c>
      <c r="D16" s="813">
        <v>185</v>
      </c>
      <c r="E16" s="813">
        <v>154</v>
      </c>
      <c r="F16" s="813">
        <v>141</v>
      </c>
      <c r="G16" s="813">
        <v>134</v>
      </c>
      <c r="H16" s="813">
        <v>165</v>
      </c>
      <c r="I16" s="813">
        <v>119</v>
      </c>
      <c r="J16" s="813">
        <v>96</v>
      </c>
      <c r="K16" s="813">
        <v>93</v>
      </c>
      <c r="L16" s="813">
        <v>79</v>
      </c>
      <c r="M16" s="813">
        <v>83</v>
      </c>
      <c r="N16" s="813">
        <v>92</v>
      </c>
      <c r="O16" s="813">
        <v>70</v>
      </c>
      <c r="P16" s="813">
        <v>77</v>
      </c>
      <c r="Q16" s="813">
        <v>84</v>
      </c>
      <c r="R16" s="813">
        <v>76</v>
      </c>
      <c r="S16" s="813">
        <v>69</v>
      </c>
      <c r="T16" s="813">
        <v>76</v>
      </c>
      <c r="U16" s="813">
        <v>78</v>
      </c>
      <c r="V16" s="813">
        <v>59</v>
      </c>
      <c r="W16" s="75">
        <v>80</v>
      </c>
      <c r="X16" s="75">
        <v>59</v>
      </c>
    </row>
    <row r="17" spans="1:26" ht="21" x14ac:dyDescent="0.25">
      <c r="A17" s="788" t="s">
        <v>80</v>
      </c>
      <c r="B17" s="774" t="s">
        <v>17</v>
      </c>
      <c r="C17" s="812">
        <v>44</v>
      </c>
      <c r="D17" s="812">
        <v>35</v>
      </c>
      <c r="E17" s="812">
        <v>32</v>
      </c>
      <c r="F17" s="812">
        <v>25</v>
      </c>
      <c r="G17" s="812">
        <v>26</v>
      </c>
      <c r="H17" s="812">
        <v>46</v>
      </c>
      <c r="I17" s="812">
        <v>22</v>
      </c>
      <c r="J17" s="812">
        <v>34</v>
      </c>
      <c r="K17" s="812">
        <v>23</v>
      </c>
      <c r="L17" s="812">
        <v>23</v>
      </c>
      <c r="M17" s="812">
        <v>18</v>
      </c>
      <c r="N17" s="812">
        <v>30</v>
      </c>
      <c r="O17" s="812">
        <v>14</v>
      </c>
      <c r="P17" s="812">
        <v>20</v>
      </c>
      <c r="Q17" s="812">
        <v>25</v>
      </c>
      <c r="R17" s="812">
        <v>15</v>
      </c>
      <c r="S17" s="812">
        <v>22</v>
      </c>
      <c r="T17" s="812">
        <v>11</v>
      </c>
      <c r="U17" s="812">
        <v>23</v>
      </c>
      <c r="V17" s="812">
        <v>17</v>
      </c>
      <c r="W17" s="73">
        <v>26</v>
      </c>
      <c r="X17" s="73">
        <v>13</v>
      </c>
    </row>
    <row r="18" spans="1:26" ht="21" x14ac:dyDescent="0.25">
      <c r="A18" s="788" t="s">
        <v>81</v>
      </c>
      <c r="B18" s="774" t="s">
        <v>17</v>
      </c>
      <c r="C18" s="813">
        <v>51</v>
      </c>
      <c r="D18" s="813">
        <v>63</v>
      </c>
      <c r="E18" s="813">
        <v>58</v>
      </c>
      <c r="F18" s="813">
        <v>36</v>
      </c>
      <c r="G18" s="813">
        <v>42</v>
      </c>
      <c r="H18" s="813">
        <v>51</v>
      </c>
      <c r="I18" s="813">
        <v>32</v>
      </c>
      <c r="J18" s="813">
        <v>26</v>
      </c>
      <c r="K18" s="813">
        <v>33</v>
      </c>
      <c r="L18" s="813">
        <v>21</v>
      </c>
      <c r="M18" s="813">
        <v>20</v>
      </c>
      <c r="N18" s="813">
        <v>28</v>
      </c>
      <c r="O18" s="813">
        <v>18</v>
      </c>
      <c r="P18" s="813">
        <v>14</v>
      </c>
      <c r="Q18" s="813">
        <v>26</v>
      </c>
      <c r="R18" s="813">
        <v>21</v>
      </c>
      <c r="S18" s="813">
        <v>20</v>
      </c>
      <c r="T18" s="813">
        <v>19</v>
      </c>
      <c r="U18" s="813">
        <v>17</v>
      </c>
      <c r="V18" s="813">
        <v>14</v>
      </c>
      <c r="W18" s="75">
        <v>15</v>
      </c>
      <c r="X18" s="75">
        <v>23</v>
      </c>
    </row>
    <row r="19" spans="1:26" ht="21" x14ac:dyDescent="0.25">
      <c r="A19" s="788" t="s">
        <v>82</v>
      </c>
      <c r="B19" s="774" t="s">
        <v>17</v>
      </c>
      <c r="C19" s="812">
        <v>29</v>
      </c>
      <c r="D19" s="812">
        <v>42</v>
      </c>
      <c r="E19" s="812">
        <v>27</v>
      </c>
      <c r="F19" s="812">
        <v>30</v>
      </c>
      <c r="G19" s="812">
        <v>35</v>
      </c>
      <c r="H19" s="812">
        <v>29</v>
      </c>
      <c r="I19" s="812">
        <v>19</v>
      </c>
      <c r="J19" s="812">
        <v>12</v>
      </c>
      <c r="K19" s="812">
        <v>15</v>
      </c>
      <c r="L19" s="812">
        <v>15</v>
      </c>
      <c r="M19" s="812">
        <v>19</v>
      </c>
      <c r="N19" s="812">
        <v>19</v>
      </c>
      <c r="O19" s="812">
        <v>17</v>
      </c>
      <c r="P19" s="812">
        <v>15</v>
      </c>
      <c r="Q19" s="812">
        <v>15</v>
      </c>
      <c r="R19" s="812">
        <v>15</v>
      </c>
      <c r="S19" s="812">
        <v>9</v>
      </c>
      <c r="T19" s="812">
        <v>13</v>
      </c>
      <c r="U19" s="812">
        <v>13</v>
      </c>
      <c r="V19" s="812">
        <v>14</v>
      </c>
      <c r="W19" s="73">
        <v>9</v>
      </c>
      <c r="X19" s="73">
        <v>9</v>
      </c>
    </row>
    <row r="20" spans="1:26" x14ac:dyDescent="0.25">
      <c r="A20" s="788" t="s">
        <v>83</v>
      </c>
      <c r="B20" s="774" t="s">
        <v>17</v>
      </c>
      <c r="C20" s="813">
        <v>44</v>
      </c>
      <c r="D20" s="813">
        <v>45</v>
      </c>
      <c r="E20" s="813">
        <v>37</v>
      </c>
      <c r="F20" s="813">
        <v>50</v>
      </c>
      <c r="G20" s="813">
        <v>31</v>
      </c>
      <c r="H20" s="813">
        <v>39</v>
      </c>
      <c r="I20" s="813">
        <v>46</v>
      </c>
      <c r="J20" s="813">
        <v>24</v>
      </c>
      <c r="K20" s="813">
        <v>22</v>
      </c>
      <c r="L20" s="813">
        <v>20</v>
      </c>
      <c r="M20" s="813">
        <v>26</v>
      </c>
      <c r="N20" s="813">
        <v>15</v>
      </c>
      <c r="O20" s="813">
        <v>21</v>
      </c>
      <c r="P20" s="813">
        <v>28</v>
      </c>
      <c r="Q20" s="813">
        <v>18</v>
      </c>
      <c r="R20" s="813">
        <v>25</v>
      </c>
      <c r="S20" s="813">
        <v>18</v>
      </c>
      <c r="T20" s="813">
        <v>33</v>
      </c>
      <c r="U20" s="813">
        <v>25</v>
      </c>
      <c r="V20" s="813">
        <v>14</v>
      </c>
      <c r="W20" s="75">
        <v>30</v>
      </c>
      <c r="X20" s="75">
        <v>14</v>
      </c>
    </row>
    <row r="25" spans="1:26" x14ac:dyDescent="0.25">
      <c r="B25" s="1" t="s">
        <v>248</v>
      </c>
    </row>
    <row r="26" spans="1:26" x14ac:dyDescent="0.25">
      <c r="C26" s="754" t="s">
        <v>18</v>
      </c>
      <c r="D26" s="754" t="s">
        <v>19</v>
      </c>
      <c r="E26" s="754" t="s">
        <v>20</v>
      </c>
      <c r="F26" s="754" t="s">
        <v>21</v>
      </c>
      <c r="G26" s="754" t="s">
        <v>22</v>
      </c>
      <c r="H26" s="754" t="s">
        <v>23</v>
      </c>
      <c r="I26" s="754" t="s">
        <v>24</v>
      </c>
      <c r="J26" s="754" t="s">
        <v>25</v>
      </c>
      <c r="K26" s="754" t="s">
        <v>26</v>
      </c>
      <c r="L26" s="754" t="s">
        <v>27</v>
      </c>
      <c r="M26" s="754" t="s">
        <v>28</v>
      </c>
      <c r="N26" s="772" t="s">
        <v>29</v>
      </c>
      <c r="O26" s="772" t="s">
        <v>30</v>
      </c>
      <c r="P26" s="754" t="s">
        <v>31</v>
      </c>
      <c r="Q26" s="754" t="s">
        <v>32</v>
      </c>
      <c r="R26" s="754" t="s">
        <v>33</v>
      </c>
      <c r="S26" s="754" t="s">
        <v>34</v>
      </c>
      <c r="T26" s="754" t="s">
        <v>35</v>
      </c>
      <c r="U26" s="35" t="s">
        <v>36</v>
      </c>
      <c r="V26" s="35" t="s">
        <v>37</v>
      </c>
      <c r="W26" s="35">
        <v>2021</v>
      </c>
      <c r="X26" s="35">
        <v>2022</v>
      </c>
    </row>
    <row r="27" spans="1:26" x14ac:dyDescent="0.25">
      <c r="B27" s="814" t="s">
        <v>9</v>
      </c>
      <c r="C27" s="813">
        <v>7096</v>
      </c>
      <c r="D27" s="813">
        <v>6980</v>
      </c>
      <c r="E27" s="813">
        <v>6563</v>
      </c>
      <c r="F27" s="813">
        <v>6122</v>
      </c>
      <c r="G27" s="813">
        <v>5818</v>
      </c>
      <c r="H27" s="813">
        <v>5669</v>
      </c>
      <c r="I27" s="813">
        <v>5131</v>
      </c>
      <c r="J27" s="813">
        <v>4725</v>
      </c>
      <c r="K27" s="813">
        <v>4237</v>
      </c>
      <c r="L27" s="813">
        <v>4114</v>
      </c>
      <c r="M27" s="813">
        <v>3860</v>
      </c>
      <c r="N27" s="813">
        <v>3753</v>
      </c>
      <c r="O27" s="813">
        <v>3401</v>
      </c>
      <c r="P27" s="813">
        <v>3381</v>
      </c>
      <c r="Q27" s="813">
        <v>3428</v>
      </c>
      <c r="R27" s="813">
        <v>3283</v>
      </c>
      <c r="S27" s="813">
        <v>3378</v>
      </c>
      <c r="T27" s="813">
        <v>3334</v>
      </c>
      <c r="U27" s="75">
        <v>3173</v>
      </c>
      <c r="V27" s="75">
        <v>2395</v>
      </c>
      <c r="W27" s="75">
        <v>2875</v>
      </c>
      <c r="X27" s="75">
        <v>3159</v>
      </c>
      <c r="Z27">
        <f t="shared" ref="Z27:Z32" si="0">V27-U27</f>
        <v>-778</v>
      </c>
    </row>
    <row r="28" spans="1:26" x14ac:dyDescent="0.25">
      <c r="B28" s="814" t="s">
        <v>10</v>
      </c>
      <c r="C28" s="813">
        <v>168</v>
      </c>
      <c r="D28" s="813">
        <v>185</v>
      </c>
      <c r="E28" s="813">
        <v>154</v>
      </c>
      <c r="F28" s="813">
        <v>141</v>
      </c>
      <c r="G28" s="813">
        <v>134</v>
      </c>
      <c r="H28" s="813">
        <v>165</v>
      </c>
      <c r="I28" s="813">
        <v>119</v>
      </c>
      <c r="J28" s="813">
        <v>96</v>
      </c>
      <c r="K28" s="813">
        <v>93</v>
      </c>
      <c r="L28" s="813">
        <v>79</v>
      </c>
      <c r="M28" s="813">
        <v>83</v>
      </c>
      <c r="N28" s="813">
        <v>92</v>
      </c>
      <c r="O28" s="813">
        <v>70</v>
      </c>
      <c r="P28" s="813">
        <v>77</v>
      </c>
      <c r="Q28" s="813">
        <v>84</v>
      </c>
      <c r="R28" s="813">
        <v>76</v>
      </c>
      <c r="S28" s="813">
        <v>69</v>
      </c>
      <c r="T28" s="813">
        <v>76</v>
      </c>
      <c r="U28" s="75">
        <v>78</v>
      </c>
      <c r="V28" s="75">
        <v>59</v>
      </c>
      <c r="W28" s="75">
        <v>80</v>
      </c>
      <c r="X28" s="75">
        <v>59</v>
      </c>
      <c r="Z28">
        <f t="shared" si="0"/>
        <v>-19</v>
      </c>
    </row>
    <row r="29" spans="1:26" x14ac:dyDescent="0.25">
      <c r="B29" s="814" t="s">
        <v>141</v>
      </c>
      <c r="C29" s="813">
        <v>44</v>
      </c>
      <c r="D29" s="813">
        <v>35</v>
      </c>
      <c r="E29" s="813">
        <v>32</v>
      </c>
      <c r="F29" s="813">
        <v>25</v>
      </c>
      <c r="G29" s="813">
        <v>26</v>
      </c>
      <c r="H29" s="813">
        <v>46</v>
      </c>
      <c r="I29" s="813">
        <v>22</v>
      </c>
      <c r="J29" s="813">
        <v>34</v>
      </c>
      <c r="K29" s="813">
        <v>23</v>
      </c>
      <c r="L29" s="813">
        <v>23</v>
      </c>
      <c r="M29" s="813">
        <v>18</v>
      </c>
      <c r="N29" s="813">
        <v>30</v>
      </c>
      <c r="O29" s="813">
        <v>14</v>
      </c>
      <c r="P29" s="813">
        <v>20</v>
      </c>
      <c r="Q29" s="813">
        <v>25</v>
      </c>
      <c r="R29" s="813">
        <v>15</v>
      </c>
      <c r="S29" s="813">
        <v>22</v>
      </c>
      <c r="T29" s="813">
        <v>11</v>
      </c>
      <c r="U29" s="75">
        <v>23</v>
      </c>
      <c r="V29" s="75">
        <v>17</v>
      </c>
      <c r="W29" s="75">
        <v>26</v>
      </c>
      <c r="X29" s="75">
        <v>13</v>
      </c>
      <c r="Z29">
        <f t="shared" si="0"/>
        <v>-6</v>
      </c>
    </row>
    <row r="30" spans="1:26" x14ac:dyDescent="0.25">
      <c r="B30" s="814" t="s">
        <v>142</v>
      </c>
      <c r="C30" s="813">
        <v>51</v>
      </c>
      <c r="D30" s="813">
        <v>63</v>
      </c>
      <c r="E30" s="813">
        <v>58</v>
      </c>
      <c r="F30" s="813">
        <v>36</v>
      </c>
      <c r="G30" s="813">
        <v>42</v>
      </c>
      <c r="H30" s="813">
        <v>51</v>
      </c>
      <c r="I30" s="813">
        <v>32</v>
      </c>
      <c r="J30" s="813">
        <v>26</v>
      </c>
      <c r="K30" s="813">
        <v>33</v>
      </c>
      <c r="L30" s="813">
        <v>21</v>
      </c>
      <c r="M30" s="813">
        <v>20</v>
      </c>
      <c r="N30" s="813">
        <v>28</v>
      </c>
      <c r="O30" s="813">
        <v>18</v>
      </c>
      <c r="P30" s="813">
        <v>14</v>
      </c>
      <c r="Q30" s="813">
        <v>26</v>
      </c>
      <c r="R30" s="813">
        <v>21</v>
      </c>
      <c r="S30" s="813">
        <v>20</v>
      </c>
      <c r="T30" s="813">
        <v>19</v>
      </c>
      <c r="U30" s="75">
        <v>17</v>
      </c>
      <c r="V30" s="75">
        <v>14</v>
      </c>
      <c r="W30" s="75">
        <v>15</v>
      </c>
      <c r="X30" s="75">
        <v>23</v>
      </c>
      <c r="Z30">
        <f t="shared" si="0"/>
        <v>-3</v>
      </c>
    </row>
    <row r="31" spans="1:26" x14ac:dyDescent="0.25">
      <c r="B31" s="814" t="s">
        <v>143</v>
      </c>
      <c r="C31" s="813">
        <v>29</v>
      </c>
      <c r="D31" s="813">
        <v>42</v>
      </c>
      <c r="E31" s="813">
        <v>27</v>
      </c>
      <c r="F31" s="813">
        <v>30</v>
      </c>
      <c r="G31" s="813">
        <v>35</v>
      </c>
      <c r="H31" s="813">
        <v>29</v>
      </c>
      <c r="I31" s="813">
        <v>19</v>
      </c>
      <c r="J31" s="813">
        <v>12</v>
      </c>
      <c r="K31" s="813">
        <v>15</v>
      </c>
      <c r="L31" s="813">
        <v>15</v>
      </c>
      <c r="M31" s="813">
        <v>19</v>
      </c>
      <c r="N31" s="813">
        <v>19</v>
      </c>
      <c r="O31" s="813">
        <v>17</v>
      </c>
      <c r="P31" s="813">
        <v>15</v>
      </c>
      <c r="Q31" s="813">
        <v>15</v>
      </c>
      <c r="R31" s="813">
        <v>15</v>
      </c>
      <c r="S31" s="813">
        <v>9</v>
      </c>
      <c r="T31" s="813">
        <v>13</v>
      </c>
      <c r="U31" s="75">
        <v>13</v>
      </c>
      <c r="V31" s="75">
        <v>14</v>
      </c>
      <c r="W31" s="75">
        <v>9</v>
      </c>
      <c r="X31" s="75">
        <v>9</v>
      </c>
      <c r="Z31">
        <f t="shared" si="0"/>
        <v>1</v>
      </c>
    </row>
    <row r="32" spans="1:26" x14ac:dyDescent="0.25">
      <c r="B32" s="814" t="s">
        <v>144</v>
      </c>
      <c r="C32" s="813">
        <v>44</v>
      </c>
      <c r="D32" s="813">
        <v>45</v>
      </c>
      <c r="E32" s="813">
        <v>37</v>
      </c>
      <c r="F32" s="813">
        <v>50</v>
      </c>
      <c r="G32" s="813">
        <v>31</v>
      </c>
      <c r="H32" s="813">
        <v>39</v>
      </c>
      <c r="I32" s="813">
        <v>46</v>
      </c>
      <c r="J32" s="813">
        <v>24</v>
      </c>
      <c r="K32" s="813">
        <v>22</v>
      </c>
      <c r="L32" s="813">
        <v>20</v>
      </c>
      <c r="M32" s="813">
        <v>26</v>
      </c>
      <c r="N32" s="813">
        <v>15</v>
      </c>
      <c r="O32" s="813">
        <v>21</v>
      </c>
      <c r="P32" s="813">
        <v>28</v>
      </c>
      <c r="Q32" s="813">
        <v>18</v>
      </c>
      <c r="R32" s="813">
        <v>25</v>
      </c>
      <c r="S32" s="813">
        <v>18</v>
      </c>
      <c r="T32" s="813">
        <v>33</v>
      </c>
      <c r="U32" s="75">
        <v>25</v>
      </c>
      <c r="V32" s="75">
        <v>14</v>
      </c>
      <c r="W32" s="75">
        <v>30</v>
      </c>
      <c r="X32" s="75">
        <v>14</v>
      </c>
      <c r="Z32">
        <f t="shared" si="0"/>
        <v>-11</v>
      </c>
    </row>
    <row r="34" spans="2:2" x14ac:dyDescent="0.25">
      <c r="B34" s="802" t="s">
        <v>533</v>
      </c>
    </row>
    <row r="49" spans="2:2" x14ac:dyDescent="0.25">
      <c r="B49" s="771" t="s">
        <v>118</v>
      </c>
    </row>
  </sheetData>
  <mergeCells count="19">
    <mergeCell ref="A4:B4"/>
    <mergeCell ref="C4:V4"/>
    <mergeCell ref="A5:B5"/>
    <mergeCell ref="C5:V5"/>
    <mergeCell ref="A6:B6"/>
    <mergeCell ref="C6:V6"/>
    <mergeCell ref="A7:B7"/>
    <mergeCell ref="C7:V7"/>
    <mergeCell ref="A8:B8"/>
    <mergeCell ref="C8:V8"/>
    <mergeCell ref="A9:B9"/>
    <mergeCell ref="C9:V9"/>
    <mergeCell ref="A13:B13"/>
    <mergeCell ref="A10:B10"/>
    <mergeCell ref="C10:V10"/>
    <mergeCell ref="A11:B11"/>
    <mergeCell ref="C11:V11"/>
    <mergeCell ref="A12:B12"/>
    <mergeCell ref="C12:V12"/>
  </mergeCells>
  <hyperlinks>
    <hyperlink ref="N26" r:id="rId1" display="http://dati.istat.it/OECDStat_Metadata/ShowMetadata.ashx?Dataset=DCIS_MORTIFERITISTR1&amp;Coords=[TIME].[2012]&amp;ShowOnWeb=true&amp;Lang=it"/>
    <hyperlink ref="O26" r:id="rId2" display="http://dati.istat.it/OECDStat_Metadata/ShowMetadata.ashx?Dataset=DCIS_MORTIFERITISTR1&amp;Coords=[TIME].[2013]&amp;ShowOnWeb=true&amp;Lang=it"/>
    <hyperlink ref="A1" location="Indice!B1" display="Torna all'indice"/>
  </hyperlinks>
  <pageMargins left="0.7" right="0.7" top="0.75" bottom="0.75" header="0.3" footer="0.3"/>
  <pageSetup paperSize="9" orientation="portrait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C48"/>
  <sheetViews>
    <sheetView zoomScaleNormal="100" workbookViewId="0">
      <selection activeCell="Z28" sqref="Z28"/>
    </sheetView>
  </sheetViews>
  <sheetFormatPr defaultRowHeight="15" x14ac:dyDescent="0.25"/>
  <cols>
    <col min="1" max="1" width="12.5703125" customWidth="1"/>
  </cols>
  <sheetData>
    <row r="1" spans="1:24" x14ac:dyDescent="0.25">
      <c r="A1" s="699" t="s">
        <v>490</v>
      </c>
    </row>
    <row r="3" spans="1:24" x14ac:dyDescent="0.25">
      <c r="A3" s="1" t="s">
        <v>187</v>
      </c>
    </row>
    <row r="4" spans="1:24" x14ac:dyDescent="0.25">
      <c r="A4" s="934" t="s">
        <v>1</v>
      </c>
      <c r="B4" s="935"/>
      <c r="C4" s="936" t="s">
        <v>188</v>
      </c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8"/>
    </row>
    <row r="5" spans="1:24" x14ac:dyDescent="0.25">
      <c r="A5" s="934" t="s">
        <v>189</v>
      </c>
      <c r="B5" s="935"/>
      <c r="C5" s="936" t="s">
        <v>4</v>
      </c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8"/>
    </row>
    <row r="6" spans="1:24" x14ac:dyDescent="0.25">
      <c r="A6" s="934" t="s">
        <v>190</v>
      </c>
      <c r="B6" s="935"/>
      <c r="C6" s="936" t="s">
        <v>4</v>
      </c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8"/>
    </row>
    <row r="7" spans="1:24" x14ac:dyDescent="0.25">
      <c r="A7" s="934" t="s">
        <v>11</v>
      </c>
      <c r="B7" s="935"/>
      <c r="C7" s="936" t="s">
        <v>4</v>
      </c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8"/>
    </row>
    <row r="8" spans="1:24" x14ac:dyDescent="0.25">
      <c r="A8" s="934" t="s">
        <v>3</v>
      </c>
      <c r="B8" s="935"/>
      <c r="C8" s="936" t="s">
        <v>4</v>
      </c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7"/>
      <c r="S8" s="937"/>
      <c r="T8" s="937"/>
      <c r="U8" s="937"/>
      <c r="V8" s="938"/>
    </row>
    <row r="9" spans="1:24" x14ac:dyDescent="0.25">
      <c r="A9" s="934" t="s">
        <v>5</v>
      </c>
      <c r="B9" s="935"/>
      <c r="C9" s="936" t="s">
        <v>4</v>
      </c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8"/>
    </row>
    <row r="10" spans="1:24" x14ac:dyDescent="0.25">
      <c r="A10" s="934" t="s">
        <v>192</v>
      </c>
      <c r="B10" s="935"/>
      <c r="C10" s="936" t="s">
        <v>120</v>
      </c>
      <c r="D10" s="937"/>
      <c r="E10" s="937"/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37"/>
      <c r="S10" s="937"/>
      <c r="T10" s="937"/>
      <c r="U10" s="937"/>
      <c r="V10" s="938"/>
    </row>
    <row r="11" spans="1:24" x14ac:dyDescent="0.25">
      <c r="A11" s="934" t="s">
        <v>191</v>
      </c>
      <c r="B11" s="935"/>
      <c r="C11" s="936" t="s">
        <v>4</v>
      </c>
      <c r="D11" s="937"/>
      <c r="E11" s="937"/>
      <c r="F11" s="937"/>
      <c r="G11" s="937"/>
      <c r="H11" s="937"/>
      <c r="I11" s="937"/>
      <c r="J11" s="937"/>
      <c r="K11" s="937"/>
      <c r="L11" s="937"/>
      <c r="M11" s="937"/>
      <c r="N11" s="937"/>
      <c r="O11" s="937"/>
      <c r="P11" s="937"/>
      <c r="Q11" s="937"/>
      <c r="R11" s="937"/>
      <c r="S11" s="937"/>
      <c r="T11" s="937"/>
      <c r="U11" s="937"/>
      <c r="V11" s="938"/>
    </row>
    <row r="12" spans="1:24" x14ac:dyDescent="0.25">
      <c r="A12" s="934" t="s">
        <v>12</v>
      </c>
      <c r="B12" s="935"/>
      <c r="C12" s="936" t="s">
        <v>4</v>
      </c>
      <c r="D12" s="937"/>
      <c r="E12" s="937"/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37"/>
      <c r="R12" s="937"/>
      <c r="S12" s="937"/>
      <c r="T12" s="937"/>
      <c r="U12" s="937"/>
      <c r="V12" s="938"/>
    </row>
    <row r="13" spans="1:24" x14ac:dyDescent="0.25">
      <c r="A13" s="939" t="s">
        <v>16</v>
      </c>
      <c r="B13" s="940"/>
      <c r="C13" s="754" t="s">
        <v>18</v>
      </c>
      <c r="D13" s="754" t="s">
        <v>19</v>
      </c>
      <c r="E13" s="754" t="s">
        <v>20</v>
      </c>
      <c r="F13" s="754" t="s">
        <v>21</v>
      </c>
      <c r="G13" s="754" t="s">
        <v>22</v>
      </c>
      <c r="H13" s="754" t="s">
        <v>23</v>
      </c>
      <c r="I13" s="754" t="s">
        <v>24</v>
      </c>
      <c r="J13" s="754" t="s">
        <v>25</v>
      </c>
      <c r="K13" s="754" t="s">
        <v>26</v>
      </c>
      <c r="L13" s="754" t="s">
        <v>27</v>
      </c>
      <c r="M13" s="754" t="s">
        <v>28</v>
      </c>
      <c r="N13" t="s">
        <v>29</v>
      </c>
      <c r="O13" t="s">
        <v>30</v>
      </c>
      <c r="P13" s="754" t="s">
        <v>31</v>
      </c>
      <c r="Q13" s="754" t="s">
        <v>32</v>
      </c>
      <c r="R13" s="754" t="s">
        <v>33</v>
      </c>
      <c r="S13" s="754" t="s">
        <v>34</v>
      </c>
      <c r="T13" t="s">
        <v>35</v>
      </c>
      <c r="U13" s="754" t="s">
        <v>36</v>
      </c>
      <c r="V13" s="754" t="s">
        <v>37</v>
      </c>
      <c r="W13" s="754" t="s">
        <v>38</v>
      </c>
      <c r="X13" s="754" t="s">
        <v>39</v>
      </c>
    </row>
    <row r="14" spans="1:24" ht="15.75" thickBot="1" x14ac:dyDescent="0.3">
      <c r="A14" s="773" t="s">
        <v>8</v>
      </c>
      <c r="B14" s="774" t="s">
        <v>17</v>
      </c>
      <c r="C14" s="774" t="s">
        <v>17</v>
      </c>
      <c r="D14" s="774" t="s">
        <v>17</v>
      </c>
      <c r="E14" s="774" t="s">
        <v>17</v>
      </c>
      <c r="F14" s="774" t="s">
        <v>17</v>
      </c>
      <c r="G14" s="774" t="s">
        <v>17</v>
      </c>
      <c r="H14" s="774" t="s">
        <v>17</v>
      </c>
      <c r="I14" s="774" t="s">
        <v>17</v>
      </c>
      <c r="J14" s="774" t="s">
        <v>17</v>
      </c>
      <c r="K14" s="774" t="s">
        <v>17</v>
      </c>
      <c r="L14" s="774" t="s">
        <v>17</v>
      </c>
      <c r="M14" s="775" t="s">
        <v>17</v>
      </c>
      <c r="N14" s="774" t="s">
        <v>17</v>
      </c>
      <c r="O14" s="774" t="s">
        <v>17</v>
      </c>
      <c r="P14" s="774" t="s">
        <v>17</v>
      </c>
      <c r="Q14" s="774" t="s">
        <v>17</v>
      </c>
      <c r="R14" s="774" t="s">
        <v>17</v>
      </c>
      <c r="S14" s="774" t="s">
        <v>17</v>
      </c>
      <c r="T14" s="774" t="s">
        <v>17</v>
      </c>
      <c r="U14" s="774" t="s">
        <v>17</v>
      </c>
      <c r="V14" s="774" t="s">
        <v>17</v>
      </c>
    </row>
    <row r="15" spans="1:24" x14ac:dyDescent="0.25">
      <c r="A15" s="788" t="s">
        <v>9</v>
      </c>
      <c r="B15" s="774" t="s">
        <v>17</v>
      </c>
      <c r="C15" s="812">
        <v>373286</v>
      </c>
      <c r="D15" s="812">
        <v>378491</v>
      </c>
      <c r="E15" s="812">
        <v>356475</v>
      </c>
      <c r="F15" s="812">
        <v>343179</v>
      </c>
      <c r="G15" s="812">
        <v>334858</v>
      </c>
      <c r="H15" s="812">
        <v>332955</v>
      </c>
      <c r="I15" s="812">
        <v>325850</v>
      </c>
      <c r="J15" s="812">
        <v>310745</v>
      </c>
      <c r="K15" s="812">
        <v>307258</v>
      </c>
      <c r="L15" s="815">
        <v>304720</v>
      </c>
      <c r="M15" s="816">
        <v>292019</v>
      </c>
      <c r="N15" s="817">
        <v>266864</v>
      </c>
      <c r="O15" s="812">
        <v>258093</v>
      </c>
      <c r="P15" s="812">
        <v>251147</v>
      </c>
      <c r="Q15" s="812">
        <v>246920</v>
      </c>
      <c r="R15" s="812">
        <v>249175</v>
      </c>
      <c r="S15" s="812">
        <v>246750</v>
      </c>
      <c r="T15" s="812">
        <v>242919</v>
      </c>
      <c r="U15" s="812">
        <v>241384</v>
      </c>
      <c r="V15" s="815">
        <v>159248</v>
      </c>
      <c r="W15" s="839">
        <v>204728</v>
      </c>
      <c r="X15" s="818">
        <v>223475</v>
      </c>
    </row>
    <row r="16" spans="1:24" x14ac:dyDescent="0.25">
      <c r="A16" s="788" t="s">
        <v>79</v>
      </c>
      <c r="B16" s="774" t="s">
        <v>17</v>
      </c>
      <c r="C16" s="813">
        <v>8342</v>
      </c>
      <c r="D16" s="813">
        <v>8496</v>
      </c>
      <c r="E16" s="813">
        <v>8066</v>
      </c>
      <c r="F16" s="813">
        <v>7544</v>
      </c>
      <c r="G16" s="813">
        <v>7225</v>
      </c>
      <c r="H16" s="813">
        <v>7052</v>
      </c>
      <c r="I16" s="813">
        <v>6382</v>
      </c>
      <c r="J16" s="813">
        <v>6043</v>
      </c>
      <c r="K16" s="813">
        <v>5989</v>
      </c>
      <c r="L16" s="819">
        <v>6377</v>
      </c>
      <c r="M16" s="820">
        <v>6221</v>
      </c>
      <c r="N16" s="821">
        <v>5524</v>
      </c>
      <c r="O16" s="813">
        <v>5464</v>
      </c>
      <c r="P16" s="813">
        <v>5195</v>
      </c>
      <c r="Q16" s="813">
        <v>4827</v>
      </c>
      <c r="R16" s="813">
        <v>4584</v>
      </c>
      <c r="S16" s="813">
        <v>4395</v>
      </c>
      <c r="T16" s="813">
        <v>4683</v>
      </c>
      <c r="U16" s="813">
        <v>4648</v>
      </c>
      <c r="V16" s="819">
        <v>3090</v>
      </c>
      <c r="W16" s="385">
        <v>3822</v>
      </c>
      <c r="X16" s="389">
        <v>3975</v>
      </c>
    </row>
    <row r="17" spans="1:29" x14ac:dyDescent="0.25">
      <c r="A17" s="788" t="s">
        <v>80</v>
      </c>
      <c r="B17" s="774" t="s">
        <v>17</v>
      </c>
      <c r="C17" s="812">
        <v>1578</v>
      </c>
      <c r="D17" s="812">
        <v>1604</v>
      </c>
      <c r="E17" s="812">
        <v>1462</v>
      </c>
      <c r="F17" s="812">
        <v>1568</v>
      </c>
      <c r="G17" s="812">
        <v>1419</v>
      </c>
      <c r="H17" s="812">
        <v>1564</v>
      </c>
      <c r="I17" s="812">
        <v>1431</v>
      </c>
      <c r="J17" s="812">
        <v>1328</v>
      </c>
      <c r="K17" s="812">
        <v>1322</v>
      </c>
      <c r="L17" s="815">
        <v>1333</v>
      </c>
      <c r="M17" s="822">
        <v>1305</v>
      </c>
      <c r="N17" s="817">
        <v>1102</v>
      </c>
      <c r="O17" s="812">
        <v>1224</v>
      </c>
      <c r="P17" s="812">
        <v>1093</v>
      </c>
      <c r="Q17" s="812">
        <v>874</v>
      </c>
      <c r="R17" s="812">
        <v>1111</v>
      </c>
      <c r="S17" s="812">
        <v>967</v>
      </c>
      <c r="T17" s="812">
        <v>954</v>
      </c>
      <c r="U17" s="812">
        <v>960</v>
      </c>
      <c r="V17" s="815">
        <v>587</v>
      </c>
      <c r="W17" s="379">
        <v>835</v>
      </c>
      <c r="X17" s="383">
        <v>819</v>
      </c>
    </row>
    <row r="18" spans="1:29" x14ac:dyDescent="0.25">
      <c r="A18" s="788" t="s">
        <v>81</v>
      </c>
      <c r="B18" s="774" t="s">
        <v>17</v>
      </c>
      <c r="C18" s="813">
        <v>2016</v>
      </c>
      <c r="D18" s="813">
        <v>2068</v>
      </c>
      <c r="E18" s="813">
        <v>1984</v>
      </c>
      <c r="F18" s="813">
        <v>2066</v>
      </c>
      <c r="G18" s="813">
        <v>2062</v>
      </c>
      <c r="H18" s="813">
        <v>1805</v>
      </c>
      <c r="I18" s="813">
        <v>1440</v>
      </c>
      <c r="J18" s="813">
        <v>1432</v>
      </c>
      <c r="K18" s="813">
        <v>1598</v>
      </c>
      <c r="L18" s="819">
        <v>1780</v>
      </c>
      <c r="M18" s="820">
        <v>1533</v>
      </c>
      <c r="N18" s="821">
        <v>1305</v>
      </c>
      <c r="O18" s="813">
        <v>1282</v>
      </c>
      <c r="P18" s="813">
        <v>1233</v>
      </c>
      <c r="Q18" s="813">
        <v>1212</v>
      </c>
      <c r="R18" s="813">
        <v>1126</v>
      </c>
      <c r="S18" s="813">
        <v>1275</v>
      </c>
      <c r="T18" s="813">
        <v>1238</v>
      </c>
      <c r="U18" s="813">
        <v>1267</v>
      </c>
      <c r="V18" s="819">
        <v>799</v>
      </c>
      <c r="W18" s="385">
        <v>1088</v>
      </c>
      <c r="X18" s="389">
        <v>1097</v>
      </c>
    </row>
    <row r="19" spans="1:29" x14ac:dyDescent="0.25">
      <c r="A19" s="788" t="s">
        <v>82</v>
      </c>
      <c r="B19" s="774" t="s">
        <v>17</v>
      </c>
      <c r="C19" s="812">
        <v>2528</v>
      </c>
      <c r="D19" s="812">
        <v>2695</v>
      </c>
      <c r="E19" s="812">
        <v>2437</v>
      </c>
      <c r="F19" s="812">
        <v>1964</v>
      </c>
      <c r="G19" s="812">
        <v>1906</v>
      </c>
      <c r="H19" s="812">
        <v>1831</v>
      </c>
      <c r="I19" s="812">
        <v>1671</v>
      </c>
      <c r="J19" s="812">
        <v>1534</v>
      </c>
      <c r="K19" s="812">
        <v>1374</v>
      </c>
      <c r="L19" s="815">
        <v>1500</v>
      </c>
      <c r="M19" s="822">
        <v>1637</v>
      </c>
      <c r="N19" s="817">
        <v>1614</v>
      </c>
      <c r="O19" s="812">
        <v>1524</v>
      </c>
      <c r="P19" s="812">
        <v>1436</v>
      </c>
      <c r="Q19" s="812">
        <v>1365</v>
      </c>
      <c r="R19" s="812">
        <v>1190</v>
      </c>
      <c r="S19" s="812">
        <v>1054</v>
      </c>
      <c r="T19" s="812">
        <v>1261</v>
      </c>
      <c r="U19" s="812">
        <v>1150</v>
      </c>
      <c r="V19" s="815">
        <v>856</v>
      </c>
      <c r="W19" s="379">
        <v>984</v>
      </c>
      <c r="X19" s="383">
        <v>1054</v>
      </c>
    </row>
    <row r="20" spans="1:29" ht="15.75" thickBot="1" x14ac:dyDescent="0.3">
      <c r="A20" s="788" t="s">
        <v>83</v>
      </c>
      <c r="B20" s="774" t="s">
        <v>17</v>
      </c>
      <c r="C20" s="813">
        <v>2220</v>
      </c>
      <c r="D20" s="813">
        <v>2129</v>
      </c>
      <c r="E20" s="813">
        <v>2183</v>
      </c>
      <c r="F20" s="813">
        <v>1946</v>
      </c>
      <c r="G20" s="813">
        <v>1838</v>
      </c>
      <c r="H20" s="813">
        <v>1852</v>
      </c>
      <c r="I20" s="813">
        <v>1840</v>
      </c>
      <c r="J20" s="813">
        <v>1749</v>
      </c>
      <c r="K20" s="813">
        <v>1695</v>
      </c>
      <c r="L20" s="819">
        <v>1764</v>
      </c>
      <c r="M20" s="823">
        <v>1746</v>
      </c>
      <c r="N20" s="821">
        <v>1503</v>
      </c>
      <c r="O20" s="813">
        <v>1434</v>
      </c>
      <c r="P20" s="813">
        <v>1433</v>
      </c>
      <c r="Q20" s="813">
        <v>1376</v>
      </c>
      <c r="R20" s="813">
        <v>1157</v>
      </c>
      <c r="S20" s="813">
        <v>1099</v>
      </c>
      <c r="T20" s="813">
        <v>1230</v>
      </c>
      <c r="U20" s="813">
        <v>1271</v>
      </c>
      <c r="V20" s="819">
        <v>848</v>
      </c>
      <c r="W20" s="392">
        <v>915</v>
      </c>
      <c r="X20" s="398">
        <v>1005</v>
      </c>
    </row>
    <row r="23" spans="1:29" x14ac:dyDescent="0.25">
      <c r="B23" t="s">
        <v>119</v>
      </c>
    </row>
    <row r="25" spans="1:29" x14ac:dyDescent="0.25">
      <c r="C25" s="754" t="s">
        <v>18</v>
      </c>
      <c r="D25" s="754" t="s">
        <v>19</v>
      </c>
      <c r="E25" s="754" t="s">
        <v>20</v>
      </c>
      <c r="F25" s="754" t="s">
        <v>21</v>
      </c>
      <c r="G25" s="754" t="s">
        <v>22</v>
      </c>
      <c r="H25" s="754" t="s">
        <v>23</v>
      </c>
      <c r="I25" s="754" t="s">
        <v>24</v>
      </c>
      <c r="J25" s="754" t="s">
        <v>25</v>
      </c>
      <c r="K25" s="754" t="s">
        <v>26</v>
      </c>
      <c r="L25" s="754" t="s">
        <v>27</v>
      </c>
      <c r="M25" s="754" t="s">
        <v>28</v>
      </c>
      <c r="N25" s="772" t="s">
        <v>29</v>
      </c>
      <c r="O25" s="772" t="s">
        <v>30</v>
      </c>
      <c r="P25" s="754" t="s">
        <v>31</v>
      </c>
      <c r="Q25" s="754" t="s">
        <v>32</v>
      </c>
      <c r="R25" s="754" t="s">
        <v>33</v>
      </c>
      <c r="S25" s="754" t="s">
        <v>34</v>
      </c>
      <c r="T25" s="57" t="s">
        <v>35</v>
      </c>
      <c r="U25" s="35" t="s">
        <v>36</v>
      </c>
      <c r="V25" s="35" t="s">
        <v>37</v>
      </c>
      <c r="W25" s="35" t="s">
        <v>38</v>
      </c>
      <c r="X25" s="35" t="s">
        <v>39</v>
      </c>
    </row>
    <row r="26" spans="1:29" x14ac:dyDescent="0.25">
      <c r="B26" s="814" t="s">
        <v>9</v>
      </c>
      <c r="C26" s="796">
        <v>373286</v>
      </c>
      <c r="D26" s="796">
        <v>378491</v>
      </c>
      <c r="E26" s="796">
        <v>356475</v>
      </c>
      <c r="F26" s="796">
        <v>343179</v>
      </c>
      <c r="G26" s="796">
        <v>334858</v>
      </c>
      <c r="H26" s="796">
        <v>332955</v>
      </c>
      <c r="I26" s="796">
        <v>325850</v>
      </c>
      <c r="J26" s="796">
        <v>310745</v>
      </c>
      <c r="K26" s="796">
        <v>307258</v>
      </c>
      <c r="L26" s="796">
        <v>304720</v>
      </c>
      <c r="M26" s="796">
        <v>292019</v>
      </c>
      <c r="N26" s="796">
        <v>266864</v>
      </c>
      <c r="O26" s="796">
        <v>258093</v>
      </c>
      <c r="P26" s="796">
        <v>251147</v>
      </c>
      <c r="Q26" s="796">
        <v>246920</v>
      </c>
      <c r="R26" s="796">
        <v>249175</v>
      </c>
      <c r="S26" s="796">
        <v>246750</v>
      </c>
      <c r="T26" s="796">
        <v>242919</v>
      </c>
      <c r="U26" s="796">
        <v>241384</v>
      </c>
      <c r="V26" s="796">
        <v>159248</v>
      </c>
      <c r="W26" s="796">
        <v>204728</v>
      </c>
      <c r="X26" s="796">
        <v>223475</v>
      </c>
      <c r="Z26" s="150"/>
    </row>
    <row r="27" spans="1:29" x14ac:dyDescent="0.25">
      <c r="B27" s="814" t="s">
        <v>10</v>
      </c>
      <c r="C27" s="796">
        <v>8342</v>
      </c>
      <c r="D27" s="796">
        <v>8496</v>
      </c>
      <c r="E27" s="796">
        <v>8066</v>
      </c>
      <c r="F27" s="796">
        <v>7544</v>
      </c>
      <c r="G27" s="796">
        <v>7225</v>
      </c>
      <c r="H27" s="796">
        <v>7052</v>
      </c>
      <c r="I27" s="796">
        <v>6382</v>
      </c>
      <c r="J27" s="796">
        <v>6043</v>
      </c>
      <c r="K27" s="796">
        <v>5989</v>
      </c>
      <c r="L27" s="796">
        <v>6377</v>
      </c>
      <c r="M27" s="796">
        <v>6221</v>
      </c>
      <c r="N27" s="796">
        <v>5524</v>
      </c>
      <c r="O27" s="796">
        <v>5464</v>
      </c>
      <c r="P27" s="796">
        <v>5195</v>
      </c>
      <c r="Q27" s="796">
        <v>4827</v>
      </c>
      <c r="R27" s="796">
        <v>4584</v>
      </c>
      <c r="S27" s="796">
        <v>4395</v>
      </c>
      <c r="T27" s="796">
        <v>4683</v>
      </c>
      <c r="U27" s="796">
        <v>4648</v>
      </c>
      <c r="V27" s="796">
        <v>3090</v>
      </c>
      <c r="W27" s="796">
        <v>3822</v>
      </c>
      <c r="X27" s="796">
        <v>3975</v>
      </c>
      <c r="Z27" s="150"/>
      <c r="AA27" s="150"/>
      <c r="AC27" s="150"/>
    </row>
    <row r="28" spans="1:29" x14ac:dyDescent="0.25">
      <c r="B28" s="814" t="s">
        <v>141</v>
      </c>
      <c r="C28" s="796">
        <v>1578</v>
      </c>
      <c r="D28" s="796">
        <v>1604</v>
      </c>
      <c r="E28" s="796">
        <v>1462</v>
      </c>
      <c r="F28" s="796">
        <v>1568</v>
      </c>
      <c r="G28" s="796">
        <v>1419</v>
      </c>
      <c r="H28" s="796">
        <v>1564</v>
      </c>
      <c r="I28" s="796">
        <v>1431</v>
      </c>
      <c r="J28" s="796">
        <v>1328</v>
      </c>
      <c r="K28" s="796">
        <v>1322</v>
      </c>
      <c r="L28" s="796">
        <v>1333</v>
      </c>
      <c r="M28" s="796">
        <v>1305</v>
      </c>
      <c r="N28" s="796">
        <v>1102</v>
      </c>
      <c r="O28" s="796">
        <v>1224</v>
      </c>
      <c r="P28" s="796">
        <v>1093</v>
      </c>
      <c r="Q28" s="796">
        <v>874</v>
      </c>
      <c r="R28" s="796">
        <v>1111</v>
      </c>
      <c r="S28" s="796">
        <v>967</v>
      </c>
      <c r="T28" s="796">
        <v>954</v>
      </c>
      <c r="U28" s="796">
        <v>960</v>
      </c>
      <c r="V28" s="796">
        <v>587</v>
      </c>
      <c r="W28" s="796">
        <v>835</v>
      </c>
      <c r="X28" s="796">
        <v>819</v>
      </c>
      <c r="Z28" s="150"/>
      <c r="AA28" s="150"/>
      <c r="AC28" s="150"/>
    </row>
    <row r="29" spans="1:29" x14ac:dyDescent="0.25">
      <c r="B29" s="814" t="s">
        <v>142</v>
      </c>
      <c r="C29" s="796">
        <v>2016</v>
      </c>
      <c r="D29" s="796">
        <v>2068</v>
      </c>
      <c r="E29" s="796">
        <v>1984</v>
      </c>
      <c r="F29" s="796">
        <v>2066</v>
      </c>
      <c r="G29" s="796">
        <v>2062</v>
      </c>
      <c r="H29" s="796">
        <v>1805</v>
      </c>
      <c r="I29" s="796">
        <v>1440</v>
      </c>
      <c r="J29" s="796">
        <v>1432</v>
      </c>
      <c r="K29" s="796">
        <v>1598</v>
      </c>
      <c r="L29" s="796">
        <v>1780</v>
      </c>
      <c r="M29" s="796">
        <v>1533</v>
      </c>
      <c r="N29" s="796">
        <v>1305</v>
      </c>
      <c r="O29" s="796">
        <v>1282</v>
      </c>
      <c r="P29" s="796">
        <v>1233</v>
      </c>
      <c r="Q29" s="796">
        <v>1212</v>
      </c>
      <c r="R29" s="796">
        <v>1126</v>
      </c>
      <c r="S29" s="796">
        <v>1275</v>
      </c>
      <c r="T29" s="796">
        <v>1238</v>
      </c>
      <c r="U29" s="796">
        <v>1267</v>
      </c>
      <c r="V29" s="796">
        <v>799</v>
      </c>
      <c r="W29" s="796">
        <v>1088</v>
      </c>
      <c r="X29" s="796">
        <v>1097</v>
      </c>
      <c r="Z29" s="150"/>
      <c r="AA29" s="150"/>
      <c r="AC29" s="150"/>
    </row>
    <row r="30" spans="1:29" x14ac:dyDescent="0.25">
      <c r="B30" s="814" t="s">
        <v>143</v>
      </c>
      <c r="C30" s="796">
        <v>2528</v>
      </c>
      <c r="D30" s="796">
        <v>2695</v>
      </c>
      <c r="E30" s="796">
        <v>2437</v>
      </c>
      <c r="F30" s="796">
        <v>1964</v>
      </c>
      <c r="G30" s="796">
        <v>1906</v>
      </c>
      <c r="H30" s="796">
        <v>1831</v>
      </c>
      <c r="I30" s="796">
        <v>1671</v>
      </c>
      <c r="J30" s="796">
        <v>1534</v>
      </c>
      <c r="K30" s="796">
        <v>1374</v>
      </c>
      <c r="L30" s="796">
        <v>1500</v>
      </c>
      <c r="M30" s="796">
        <v>1637</v>
      </c>
      <c r="N30" s="796">
        <v>1614</v>
      </c>
      <c r="O30" s="796">
        <v>1524</v>
      </c>
      <c r="P30" s="796">
        <v>1436</v>
      </c>
      <c r="Q30" s="796">
        <v>1365</v>
      </c>
      <c r="R30" s="796">
        <v>1190</v>
      </c>
      <c r="S30" s="796">
        <v>1054</v>
      </c>
      <c r="T30" s="796">
        <v>1261</v>
      </c>
      <c r="U30" s="796">
        <v>1150</v>
      </c>
      <c r="V30" s="796">
        <v>856</v>
      </c>
      <c r="W30" s="796">
        <v>984</v>
      </c>
      <c r="X30" s="796">
        <v>1054</v>
      </c>
      <c r="Z30" s="150"/>
      <c r="AA30" s="150"/>
      <c r="AC30" s="150"/>
    </row>
    <row r="31" spans="1:29" x14ac:dyDescent="0.25">
      <c r="B31" s="814" t="s">
        <v>144</v>
      </c>
      <c r="C31" s="796">
        <v>2220</v>
      </c>
      <c r="D31" s="796">
        <v>2129</v>
      </c>
      <c r="E31" s="796">
        <v>2183</v>
      </c>
      <c r="F31" s="796">
        <v>1946</v>
      </c>
      <c r="G31" s="796">
        <v>1838</v>
      </c>
      <c r="H31" s="796">
        <v>1852</v>
      </c>
      <c r="I31" s="796">
        <v>1840</v>
      </c>
      <c r="J31" s="796">
        <v>1749</v>
      </c>
      <c r="K31" s="796">
        <v>1695</v>
      </c>
      <c r="L31" s="796">
        <v>1764</v>
      </c>
      <c r="M31" s="796">
        <v>1746</v>
      </c>
      <c r="N31" s="796">
        <v>1503</v>
      </c>
      <c r="O31" s="796">
        <v>1434</v>
      </c>
      <c r="P31" s="796">
        <v>1433</v>
      </c>
      <c r="Q31" s="796">
        <v>1376</v>
      </c>
      <c r="R31" s="796">
        <v>1157</v>
      </c>
      <c r="S31" s="796">
        <v>1099</v>
      </c>
      <c r="T31" s="796">
        <v>1230</v>
      </c>
      <c r="U31" s="796">
        <v>1271</v>
      </c>
      <c r="V31" s="796">
        <v>848</v>
      </c>
      <c r="W31" s="796">
        <v>915</v>
      </c>
      <c r="X31" s="796">
        <v>1005</v>
      </c>
      <c r="Z31" s="150"/>
      <c r="AA31" s="150"/>
      <c r="AC31" s="150"/>
    </row>
    <row r="32" spans="1:29" x14ac:dyDescent="0.25">
      <c r="AA32" s="150"/>
      <c r="AC32" s="150"/>
    </row>
    <row r="33" spans="2:2" x14ac:dyDescent="0.25">
      <c r="B33" s="802" t="s">
        <v>534</v>
      </c>
    </row>
    <row r="47" spans="2:2" x14ac:dyDescent="0.25">
      <c r="B47" s="771" t="s">
        <v>118</v>
      </c>
    </row>
    <row r="48" spans="2:2" x14ac:dyDescent="0.25">
      <c r="B48" s="136"/>
    </row>
  </sheetData>
  <mergeCells count="19">
    <mergeCell ref="A4:B4"/>
    <mergeCell ref="C4:V4"/>
    <mergeCell ref="A5:B5"/>
    <mergeCell ref="C5:V5"/>
    <mergeCell ref="A6:B6"/>
    <mergeCell ref="C6:V6"/>
    <mergeCell ref="A7:B7"/>
    <mergeCell ref="C7:V7"/>
    <mergeCell ref="A8:B8"/>
    <mergeCell ref="C8:V8"/>
    <mergeCell ref="A9:B9"/>
    <mergeCell ref="C9:V9"/>
    <mergeCell ref="A13:B13"/>
    <mergeCell ref="A10:B10"/>
    <mergeCell ref="C10:V10"/>
    <mergeCell ref="A11:B11"/>
    <mergeCell ref="C11:V11"/>
    <mergeCell ref="A12:B12"/>
    <mergeCell ref="C12:V12"/>
  </mergeCells>
  <hyperlinks>
    <hyperlink ref="N25" r:id="rId1" display="http://dati.istat.it/OECDStat_Metadata/ShowMetadata.ashx?Dataset=DCIS_MORTIFERITISTR1&amp;Coords=[TIME].[2012]&amp;ShowOnWeb=true&amp;Lang=it"/>
    <hyperlink ref="O25" r:id="rId2" display="http://dati.istat.it/OECDStat_Metadata/ShowMetadata.ashx?Dataset=DCIS_MORTIFERITISTR1&amp;Coords=[TIME].[2013]&amp;ShowOnWeb=true&amp;Lang=it"/>
    <hyperlink ref="T25" r:id="rId3" display="http://dati.istat.it/OECDStat_Metadata/ShowMetadata.ashx?Dataset=DCIS_MORTIFERITISTR1&amp;Coords=[TIME].[2018]&amp;ShowOnWeb=true&amp;Lang=it"/>
    <hyperlink ref="A1" location="Indice!B1" display="Torna all'indice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V67"/>
  <sheetViews>
    <sheetView topLeftCell="A28" zoomScaleNormal="100" workbookViewId="0">
      <selection activeCell="L36" sqref="L36"/>
    </sheetView>
  </sheetViews>
  <sheetFormatPr defaultRowHeight="14.25" x14ac:dyDescent="0.2"/>
  <cols>
    <col min="1" max="1" width="21.5703125" style="545" customWidth="1"/>
    <col min="2" max="3" width="12.7109375" style="545" bestFit="1" customWidth="1"/>
    <col min="4" max="4" width="14.140625" style="545" customWidth="1"/>
    <col min="5" max="18" width="12.7109375" style="545" bestFit="1" customWidth="1"/>
    <col min="19" max="19" width="11.42578125" style="545" customWidth="1"/>
    <col min="20" max="20" width="11" style="545" customWidth="1"/>
    <col min="21" max="22" width="11.140625" style="545" bestFit="1" customWidth="1"/>
    <col min="23" max="16384" width="9.140625" style="545"/>
  </cols>
  <sheetData>
    <row r="1" spans="1:22" ht="15" x14ac:dyDescent="0.25">
      <c r="A1" s="699" t="s">
        <v>490</v>
      </c>
    </row>
    <row r="3" spans="1:22" ht="15" x14ac:dyDescent="0.25">
      <c r="A3" s="543" t="s">
        <v>276</v>
      </c>
      <c r="B3" s="544" t="s">
        <v>277</v>
      </c>
    </row>
    <row r="5" spans="1:22" ht="15" x14ac:dyDescent="0.25">
      <c r="A5" s="544" t="s">
        <v>278</v>
      </c>
    </row>
    <row r="6" spans="1:22" x14ac:dyDescent="0.2">
      <c r="A6" s="546" t="s">
        <v>279</v>
      </c>
      <c r="B6" s="547" t="s">
        <v>18</v>
      </c>
      <c r="C6" s="547" t="s">
        <v>19</v>
      </c>
      <c r="D6" s="547" t="s">
        <v>20</v>
      </c>
      <c r="E6" s="547" t="s">
        <v>21</v>
      </c>
      <c r="F6" s="547" t="s">
        <v>22</v>
      </c>
      <c r="G6" s="547" t="s">
        <v>23</v>
      </c>
      <c r="H6" s="547" t="s">
        <v>24</v>
      </c>
      <c r="I6" s="547" t="s">
        <v>25</v>
      </c>
      <c r="J6" s="547" t="s">
        <v>26</v>
      </c>
      <c r="K6" s="547" t="s">
        <v>27</v>
      </c>
      <c r="L6" s="547" t="s">
        <v>28</v>
      </c>
      <c r="M6" s="547" t="s">
        <v>29</v>
      </c>
      <c r="N6" s="547" t="s">
        <v>30</v>
      </c>
      <c r="O6" s="547" t="s">
        <v>31</v>
      </c>
      <c r="P6" s="547" t="s">
        <v>32</v>
      </c>
      <c r="Q6" s="547" t="s">
        <v>33</v>
      </c>
      <c r="R6" s="547" t="s">
        <v>34</v>
      </c>
      <c r="S6" s="547" t="s">
        <v>35</v>
      </c>
      <c r="T6" s="547" t="s">
        <v>36</v>
      </c>
      <c r="U6" s="547">
        <v>2020</v>
      </c>
      <c r="V6" s="547">
        <v>2021</v>
      </c>
    </row>
    <row r="7" spans="1:22" x14ac:dyDescent="0.2">
      <c r="A7" s="547" t="s">
        <v>280</v>
      </c>
      <c r="B7" s="548">
        <v>51282</v>
      </c>
      <c r="C7" s="548">
        <v>50343</v>
      </c>
      <c r="D7" s="548">
        <v>47331</v>
      </c>
      <c r="E7" s="548">
        <v>44466</v>
      </c>
      <c r="F7" s="548">
        <v>42552</v>
      </c>
      <c r="G7" s="548">
        <v>40365</v>
      </c>
      <c r="H7" s="548">
        <v>40038</v>
      </c>
      <c r="I7" s="548">
        <v>36880</v>
      </c>
      <c r="J7" s="548">
        <v>32978</v>
      </c>
      <c r="K7" s="548">
        <v>29576</v>
      </c>
      <c r="L7" s="548">
        <v>28671</v>
      </c>
      <c r="M7" s="548">
        <v>26457</v>
      </c>
      <c r="N7" s="548">
        <v>24182</v>
      </c>
      <c r="O7" s="548">
        <v>24131</v>
      </c>
      <c r="P7" s="548">
        <v>24358</v>
      </c>
      <c r="Q7" s="548">
        <v>23812</v>
      </c>
      <c r="R7" s="548">
        <v>23394</v>
      </c>
      <c r="S7" s="548">
        <v>23332</v>
      </c>
      <c r="T7" s="548">
        <v>22756</v>
      </c>
      <c r="U7" s="548">
        <v>18835</v>
      </c>
      <c r="V7" s="548">
        <v>19917</v>
      </c>
    </row>
    <row r="8" spans="1:22" x14ac:dyDescent="0.2">
      <c r="A8" s="547" t="s">
        <v>281</v>
      </c>
      <c r="B8" s="548">
        <v>7096</v>
      </c>
      <c r="C8" s="548">
        <v>6980</v>
      </c>
      <c r="D8" s="548">
        <v>6563</v>
      </c>
      <c r="E8" s="548">
        <v>6122</v>
      </c>
      <c r="F8" s="548">
        <v>5818</v>
      </c>
      <c r="G8" s="548">
        <v>5669</v>
      </c>
      <c r="H8" s="548">
        <v>5131</v>
      </c>
      <c r="I8" s="548">
        <v>4725</v>
      </c>
      <c r="J8" s="548">
        <v>4237</v>
      </c>
      <c r="K8" s="548">
        <v>4114</v>
      </c>
      <c r="L8" s="548">
        <v>3860</v>
      </c>
      <c r="M8" s="548">
        <v>3753</v>
      </c>
      <c r="N8" s="548">
        <v>3401</v>
      </c>
      <c r="O8" s="548">
        <v>3381</v>
      </c>
      <c r="P8" s="548">
        <v>3428</v>
      </c>
      <c r="Q8" s="548">
        <v>3283</v>
      </c>
      <c r="R8" s="548">
        <v>3378</v>
      </c>
      <c r="S8" s="548">
        <v>3334</v>
      </c>
      <c r="T8" s="548">
        <v>3173</v>
      </c>
      <c r="U8" s="548">
        <v>2395</v>
      </c>
      <c r="V8" s="548">
        <v>2875</v>
      </c>
    </row>
    <row r="9" spans="1:22" ht="15" x14ac:dyDescent="0.25">
      <c r="A9" s="544" t="s">
        <v>91</v>
      </c>
    </row>
    <row r="10" spans="1:22" x14ac:dyDescent="0.2">
      <c r="A10" s="546" t="s">
        <v>279</v>
      </c>
      <c r="B10" s="547" t="s">
        <v>18</v>
      </c>
      <c r="C10" s="547" t="s">
        <v>19</v>
      </c>
      <c r="D10" s="547" t="s">
        <v>20</v>
      </c>
      <c r="E10" s="547" t="s">
        <v>21</v>
      </c>
      <c r="F10" s="547" t="s">
        <v>22</v>
      </c>
      <c r="G10" s="547" t="s">
        <v>23</v>
      </c>
      <c r="H10" s="547" t="s">
        <v>24</v>
      </c>
      <c r="I10" s="547" t="s">
        <v>25</v>
      </c>
      <c r="J10" s="547" t="s">
        <v>26</v>
      </c>
      <c r="K10" s="547" t="s">
        <v>27</v>
      </c>
      <c r="L10" s="547" t="s">
        <v>28</v>
      </c>
      <c r="M10" s="547" t="s">
        <v>29</v>
      </c>
      <c r="N10" s="547" t="s">
        <v>30</v>
      </c>
      <c r="O10" s="547" t="s">
        <v>31</v>
      </c>
      <c r="P10" s="547" t="s">
        <v>32</v>
      </c>
      <c r="Q10" s="547" t="s">
        <v>33</v>
      </c>
      <c r="R10" s="547" t="s">
        <v>34</v>
      </c>
      <c r="S10" s="547" t="s">
        <v>35</v>
      </c>
      <c r="T10" s="547" t="s">
        <v>36</v>
      </c>
      <c r="U10" s="547">
        <v>2020</v>
      </c>
      <c r="V10" s="547">
        <v>2021</v>
      </c>
    </row>
    <row r="11" spans="1:22" x14ac:dyDescent="0.2">
      <c r="A11" s="549" t="s">
        <v>282</v>
      </c>
      <c r="B11" s="550">
        <v>429481944</v>
      </c>
      <c r="C11" s="550">
        <v>430456663</v>
      </c>
      <c r="D11" s="550">
        <v>431976111.5</v>
      </c>
      <c r="E11" s="550">
        <v>433589155.5</v>
      </c>
      <c r="F11" s="550">
        <v>435116254</v>
      </c>
      <c r="G11" s="550">
        <v>436521866</v>
      </c>
      <c r="H11" s="550">
        <v>437976441</v>
      </c>
      <c r="I11" s="550">
        <v>439386639</v>
      </c>
      <c r="J11" s="550">
        <v>440354156.5</v>
      </c>
      <c r="K11" s="550">
        <v>440301363</v>
      </c>
      <c r="L11" s="550">
        <v>440247483</v>
      </c>
      <c r="M11" s="550">
        <v>440905186</v>
      </c>
      <c r="N11" s="550">
        <v>442070799.5</v>
      </c>
      <c r="O11" s="550">
        <v>443275350</v>
      </c>
      <c r="P11" s="550">
        <v>444234821</v>
      </c>
      <c r="Q11" s="550">
        <v>445168630</v>
      </c>
      <c r="R11" s="550">
        <v>445871493.5</v>
      </c>
      <c r="S11" s="550">
        <v>446327500.5</v>
      </c>
      <c r="T11" s="550">
        <v>446883180</v>
      </c>
      <c r="U11" s="550">
        <v>447196916</v>
      </c>
      <c r="V11" s="550">
        <v>446947167.5</v>
      </c>
    </row>
    <row r="12" spans="1:22" x14ac:dyDescent="0.2">
      <c r="A12" s="549" t="s">
        <v>281</v>
      </c>
      <c r="B12" s="550">
        <v>56974099.5</v>
      </c>
      <c r="C12" s="550">
        <v>57059006.5</v>
      </c>
      <c r="D12" s="550">
        <v>57313203</v>
      </c>
      <c r="E12" s="550">
        <v>57685326.5</v>
      </c>
      <c r="F12" s="550">
        <v>57969483.5</v>
      </c>
      <c r="G12" s="550">
        <v>58143979</v>
      </c>
      <c r="H12" s="550">
        <v>58438309.5</v>
      </c>
      <c r="I12" s="550">
        <v>58826730.5</v>
      </c>
      <c r="J12" s="550">
        <v>59095364.5</v>
      </c>
      <c r="K12" s="550">
        <v>59277416.5</v>
      </c>
      <c r="L12" s="550">
        <v>59379448.5</v>
      </c>
      <c r="M12" s="550">
        <v>59539717</v>
      </c>
      <c r="N12" s="550">
        <v>60233947.5</v>
      </c>
      <c r="O12" s="550">
        <v>60789140</v>
      </c>
      <c r="P12" s="550">
        <v>60730581.5</v>
      </c>
      <c r="Q12" s="550">
        <v>60627498</v>
      </c>
      <c r="R12" s="550">
        <v>60536709</v>
      </c>
      <c r="S12" s="550">
        <v>60150323</v>
      </c>
      <c r="T12" s="550">
        <v>59729080.5</v>
      </c>
      <c r="U12" s="550">
        <v>59438850.5</v>
      </c>
      <c r="V12" s="550">
        <v>59133173</v>
      </c>
    </row>
    <row r="14" spans="1:22" ht="15" x14ac:dyDescent="0.25">
      <c r="A14" s="544" t="s">
        <v>283</v>
      </c>
    </row>
    <row r="15" spans="1:22" ht="15" x14ac:dyDescent="0.25">
      <c r="A15" s="544"/>
      <c r="B15" s="547" t="s">
        <v>18</v>
      </c>
      <c r="C15" s="547" t="s">
        <v>19</v>
      </c>
      <c r="D15" s="547" t="s">
        <v>20</v>
      </c>
      <c r="E15" s="547" t="s">
        <v>21</v>
      </c>
      <c r="F15" s="547" t="s">
        <v>22</v>
      </c>
      <c r="G15" s="547" t="s">
        <v>23</v>
      </c>
      <c r="H15" s="547" t="s">
        <v>24</v>
      </c>
      <c r="I15" s="547" t="s">
        <v>25</v>
      </c>
      <c r="J15" s="547" t="s">
        <v>26</v>
      </c>
      <c r="K15" s="547" t="s">
        <v>27</v>
      </c>
      <c r="L15" s="547" t="s">
        <v>28</v>
      </c>
      <c r="M15" s="547" t="s">
        <v>29</v>
      </c>
      <c r="N15" s="547" t="s">
        <v>30</v>
      </c>
      <c r="O15" s="547" t="s">
        <v>31</v>
      </c>
      <c r="P15" s="547" t="s">
        <v>32</v>
      </c>
      <c r="Q15" s="547" t="s">
        <v>33</v>
      </c>
      <c r="R15" s="547" t="s">
        <v>34</v>
      </c>
      <c r="S15" s="547" t="s">
        <v>35</v>
      </c>
      <c r="T15" s="547" t="s">
        <v>36</v>
      </c>
      <c r="U15" s="547">
        <v>2020</v>
      </c>
      <c r="V15" s="547">
        <v>2021</v>
      </c>
    </row>
    <row r="16" spans="1:22" x14ac:dyDescent="0.2">
      <c r="A16" s="551" t="s">
        <v>284</v>
      </c>
      <c r="B16" s="552">
        <f t="shared" ref="B16:V17" si="0">B7/B11*1000000</f>
        <v>119.40432122101041</v>
      </c>
      <c r="C16" s="552">
        <f t="shared" si="0"/>
        <v>116.95253977285978</v>
      </c>
      <c r="D16" s="552">
        <f t="shared" si="0"/>
        <v>109.56855886231108</v>
      </c>
      <c r="E16" s="552">
        <f t="shared" si="0"/>
        <v>102.55330290427432</v>
      </c>
      <c r="F16" s="552">
        <f t="shared" si="0"/>
        <v>97.794554004410969</v>
      </c>
      <c r="G16" s="552">
        <f t="shared" si="0"/>
        <v>92.469594638817014</v>
      </c>
      <c r="H16" s="552">
        <f t="shared" si="0"/>
        <v>91.415875951190728</v>
      </c>
      <c r="I16" s="552">
        <f t="shared" si="0"/>
        <v>83.935187660542411</v>
      </c>
      <c r="J16" s="552">
        <f t="shared" si="0"/>
        <v>74.889721178321622</v>
      </c>
      <c r="K16" s="552">
        <f t="shared" si="0"/>
        <v>67.1721745271999</v>
      </c>
      <c r="L16" s="552">
        <f t="shared" si="0"/>
        <v>65.124733489958416</v>
      </c>
      <c r="M16" s="552">
        <f t="shared" si="0"/>
        <v>60.006098454010932</v>
      </c>
      <c r="N16" s="552">
        <f t="shared" si="0"/>
        <v>54.701645137726409</v>
      </c>
      <c r="O16" s="552">
        <f t="shared" si="0"/>
        <v>54.437946978102886</v>
      </c>
      <c r="P16" s="552">
        <f t="shared" si="0"/>
        <v>54.83136136237281</v>
      </c>
      <c r="Q16" s="552">
        <f t="shared" si="0"/>
        <v>53.489842714209225</v>
      </c>
      <c r="R16" s="552">
        <f t="shared" si="0"/>
        <v>52.468032473576379</v>
      </c>
      <c r="S16" s="552">
        <f t="shared" si="0"/>
        <v>52.275515118074154</v>
      </c>
      <c r="T16" s="552">
        <f t="shared" si="0"/>
        <v>50.921585368238738</v>
      </c>
      <c r="U16" s="552">
        <f t="shared" si="0"/>
        <v>42.117911206704299</v>
      </c>
      <c r="V16" s="552">
        <f t="shared" si="0"/>
        <v>44.562313956268667</v>
      </c>
    </row>
    <row r="17" spans="1:22" x14ac:dyDescent="0.2">
      <c r="A17" s="551" t="s">
        <v>9</v>
      </c>
      <c r="B17" s="552">
        <f t="shared" si="0"/>
        <v>124.54782194495236</v>
      </c>
      <c r="C17" s="552">
        <f t="shared" si="0"/>
        <v>122.32950463306787</v>
      </c>
      <c r="D17" s="552">
        <f t="shared" si="0"/>
        <v>114.51113629088223</v>
      </c>
      <c r="E17" s="552">
        <f t="shared" si="0"/>
        <v>106.12750887350876</v>
      </c>
      <c r="F17" s="552">
        <f t="shared" si="0"/>
        <v>100.36315055316992</v>
      </c>
      <c r="G17" s="552">
        <f t="shared" si="0"/>
        <v>97.499347266894134</v>
      </c>
      <c r="H17" s="552">
        <f t="shared" si="0"/>
        <v>87.801992287268334</v>
      </c>
      <c r="I17" s="552">
        <f t="shared" si="0"/>
        <v>80.320629071846852</v>
      </c>
      <c r="J17" s="552">
        <f t="shared" si="0"/>
        <v>71.69767097383756</v>
      </c>
      <c r="K17" s="552">
        <f t="shared" si="0"/>
        <v>69.402484840073953</v>
      </c>
      <c r="L17" s="552">
        <f t="shared" si="0"/>
        <v>65.005655955191287</v>
      </c>
      <c r="M17" s="552">
        <f t="shared" si="0"/>
        <v>63.033554559891513</v>
      </c>
      <c r="N17" s="552">
        <f t="shared" si="0"/>
        <v>56.463176350844343</v>
      </c>
      <c r="O17" s="552">
        <f t="shared" si="0"/>
        <v>55.618487117929284</v>
      </c>
      <c r="P17" s="552">
        <f t="shared" si="0"/>
        <v>56.44602629072471</v>
      </c>
      <c r="Q17" s="552">
        <f t="shared" si="0"/>
        <v>54.150346102027832</v>
      </c>
      <c r="R17" s="552">
        <f t="shared" si="0"/>
        <v>55.800852999788944</v>
      </c>
      <c r="S17" s="552">
        <f t="shared" si="0"/>
        <v>55.427798783391403</v>
      </c>
      <c r="T17" s="552">
        <f t="shared" si="0"/>
        <v>53.123201854748125</v>
      </c>
      <c r="U17" s="552">
        <f t="shared" si="0"/>
        <v>40.293511396220559</v>
      </c>
      <c r="V17" s="552">
        <f t="shared" si="0"/>
        <v>48.61907207313228</v>
      </c>
    </row>
    <row r="18" spans="1:22" x14ac:dyDescent="0.2">
      <c r="B18" s="553">
        <v>124.54782194495236</v>
      </c>
      <c r="C18" s="553">
        <v>122.32950463306787</v>
      </c>
      <c r="D18" s="553">
        <v>114.51113629088223</v>
      </c>
      <c r="E18" s="553">
        <v>106.12750887350876</v>
      </c>
      <c r="F18" s="553">
        <v>100.36315055316992</v>
      </c>
      <c r="G18" s="553">
        <v>97.499347266894134</v>
      </c>
      <c r="H18" s="553">
        <v>87.801992287268334</v>
      </c>
      <c r="I18" s="553">
        <v>80.320629071846852</v>
      </c>
      <c r="J18" s="553">
        <v>71.69767097383756</v>
      </c>
      <c r="K18" s="553">
        <v>69.402484840073953</v>
      </c>
      <c r="L18" s="553">
        <v>65.005655955191287</v>
      </c>
      <c r="M18" s="553">
        <v>63.033554559891513</v>
      </c>
      <c r="N18" s="553">
        <v>56.463176350844343</v>
      </c>
      <c r="O18" s="553">
        <v>55.618487117929284</v>
      </c>
      <c r="P18" s="553">
        <v>56.44602629072471</v>
      </c>
      <c r="Q18" s="553">
        <v>54.150346102027832</v>
      </c>
      <c r="R18" s="553">
        <v>55.800852999788944</v>
      </c>
      <c r="S18" s="553">
        <v>55.427798783391403</v>
      </c>
      <c r="T18" s="553">
        <v>53.123201854748125</v>
      </c>
      <c r="U18" s="553">
        <v>40.293511396220559</v>
      </c>
      <c r="V18" s="553">
        <v>48.61907207313228</v>
      </c>
    </row>
    <row r="19" spans="1:22" x14ac:dyDescent="0.2">
      <c r="A19" s="554" t="s">
        <v>597</v>
      </c>
    </row>
    <row r="20" spans="1:22" x14ac:dyDescent="0.2">
      <c r="A20" s="555" t="s">
        <v>285</v>
      </c>
    </row>
    <row r="36" spans="1:9" x14ac:dyDescent="0.2">
      <c r="A36" s="556" t="s">
        <v>286</v>
      </c>
    </row>
    <row r="38" spans="1:9" ht="15" x14ac:dyDescent="0.25">
      <c r="A38" s="544"/>
      <c r="I38" s="544"/>
    </row>
    <row r="39" spans="1:9" x14ac:dyDescent="0.2">
      <c r="B39" s="557"/>
    </row>
    <row r="40" spans="1:9" x14ac:dyDescent="0.2">
      <c r="B40" s="557" t="s">
        <v>600</v>
      </c>
    </row>
    <row r="41" spans="1:9" ht="45.75" thickBot="1" x14ac:dyDescent="0.25">
      <c r="B41" s="558" t="s">
        <v>44</v>
      </c>
      <c r="C41" s="559" t="s">
        <v>48</v>
      </c>
      <c r="D41" s="560" t="s">
        <v>128</v>
      </c>
      <c r="E41" s="560" t="s">
        <v>287</v>
      </c>
      <c r="F41" s="1069" t="s">
        <v>598</v>
      </c>
      <c r="G41" s="1069" t="s">
        <v>599</v>
      </c>
    </row>
    <row r="42" spans="1:9" x14ac:dyDescent="0.2">
      <c r="B42" s="561"/>
      <c r="C42" s="885" t="s">
        <v>284</v>
      </c>
      <c r="D42" s="886"/>
      <c r="E42" s="886"/>
      <c r="F42" s="886"/>
      <c r="G42" s="886"/>
    </row>
    <row r="43" spans="1:9" x14ac:dyDescent="0.2">
      <c r="B43" s="562">
        <v>2003</v>
      </c>
      <c r="C43" s="1070">
        <v>51282</v>
      </c>
      <c r="D43" s="1071">
        <v>119.40432122101041</v>
      </c>
      <c r="E43" s="1072" t="s">
        <v>53</v>
      </c>
      <c r="F43" s="1073" t="s">
        <v>53</v>
      </c>
      <c r="G43" s="1073" t="s">
        <v>53</v>
      </c>
    </row>
    <row r="44" spans="1:9" x14ac:dyDescent="0.2">
      <c r="B44" s="562">
        <v>2013</v>
      </c>
      <c r="C44" s="1070">
        <v>28671</v>
      </c>
      <c r="D44" s="1071">
        <v>65.124733489958416</v>
      </c>
      <c r="E44" s="1071">
        <v>-3.0599134433324315</v>
      </c>
      <c r="F44" s="1074">
        <v>-44.091494091494091</v>
      </c>
      <c r="G44" s="1072" t="s">
        <v>53</v>
      </c>
    </row>
    <row r="45" spans="1:9" x14ac:dyDescent="0.2">
      <c r="B45" s="562">
        <v>2014</v>
      </c>
      <c r="C45" s="1070">
        <v>24131</v>
      </c>
      <c r="D45" s="1071">
        <v>54.437946978102886</v>
      </c>
      <c r="E45" s="1071">
        <v>-0.21090066991977505</v>
      </c>
      <c r="F45" s="1074">
        <v>-52.944502944502943</v>
      </c>
      <c r="G45" s="1072">
        <v>-15.834815667399113</v>
      </c>
    </row>
    <row r="46" spans="1:9" x14ac:dyDescent="0.2">
      <c r="B46" s="562">
        <v>2015</v>
      </c>
      <c r="C46" s="1070">
        <v>24358</v>
      </c>
      <c r="D46" s="1071">
        <v>54.83136136237281</v>
      </c>
      <c r="E46" s="1071">
        <v>0.94069868633707676</v>
      </c>
      <c r="F46" s="1074">
        <v>-52.501852501852497</v>
      </c>
      <c r="G46" s="1072">
        <v>-15.043074884029158</v>
      </c>
    </row>
    <row r="47" spans="1:9" x14ac:dyDescent="0.2">
      <c r="B47" s="562">
        <v>2016</v>
      </c>
      <c r="C47" s="1070">
        <v>23812</v>
      </c>
      <c r="D47" s="1072">
        <v>53.489842714209225</v>
      </c>
      <c r="E47" s="1071">
        <v>-2.2415633467443961</v>
      </c>
      <c r="F47" s="1074">
        <v>-53.566553566553566</v>
      </c>
      <c r="G47" s="1072">
        <v>-16.947438177949845</v>
      </c>
    </row>
    <row r="48" spans="1:9" x14ac:dyDescent="0.2">
      <c r="B48" s="562">
        <v>2017</v>
      </c>
      <c r="C48" s="1070">
        <v>23394</v>
      </c>
      <c r="D48" s="1075">
        <v>52.468032473576379</v>
      </c>
      <c r="E48" s="1071">
        <v>-1.7554174365865951</v>
      </c>
      <c r="F48" s="1074">
        <v>-54.381654381654378</v>
      </c>
      <c r="G48" s="1072">
        <v>-18.405357329705975</v>
      </c>
    </row>
    <row r="49" spans="2:7" x14ac:dyDescent="0.2">
      <c r="B49" s="562">
        <v>2018</v>
      </c>
      <c r="C49" s="1070">
        <v>23332</v>
      </c>
      <c r="D49" s="1075">
        <v>52.275515118074154</v>
      </c>
      <c r="E49" s="1071">
        <v>-0.26502522014191676</v>
      </c>
      <c r="F49" s="1074">
        <v>-54.502554502554503</v>
      </c>
      <c r="G49" s="1072">
        <v>-18.621603711066932</v>
      </c>
    </row>
    <row r="50" spans="2:7" x14ac:dyDescent="0.2">
      <c r="B50" s="562">
        <v>2019</v>
      </c>
      <c r="C50" s="1070">
        <v>22756</v>
      </c>
      <c r="D50" s="1075">
        <v>50.921585368238738</v>
      </c>
      <c r="E50" s="1071">
        <v>-2.4687124978570205</v>
      </c>
      <c r="F50" s="1074">
        <v>-55.625755625755623</v>
      </c>
      <c r="G50" s="1072">
        <v>-20.630602350807436</v>
      </c>
    </row>
    <row r="51" spans="2:7" x14ac:dyDescent="0.2">
      <c r="B51" s="562">
        <v>2020</v>
      </c>
      <c r="C51" s="1070">
        <v>18835</v>
      </c>
      <c r="D51" s="1075">
        <v>42.117911206704299</v>
      </c>
      <c r="E51" s="1071">
        <v>-17.230620495693444</v>
      </c>
      <c r="F51" s="1074">
        <v>-63.271713271713267</v>
      </c>
      <c r="G51" s="1072">
        <v>-34.306442049457644</v>
      </c>
    </row>
    <row r="52" spans="2:7" x14ac:dyDescent="0.2">
      <c r="B52" s="562">
        <v>2021</v>
      </c>
      <c r="C52" s="1070">
        <v>19917</v>
      </c>
      <c r="D52" s="1075">
        <v>44.562313956268667</v>
      </c>
      <c r="E52" s="1071">
        <v>5.7446243695248205</v>
      </c>
      <c r="F52" s="1074">
        <v>-61.161811161811166</v>
      </c>
      <c r="G52" s="1072">
        <v>-30.532593910222872</v>
      </c>
    </row>
    <row r="53" spans="2:7" x14ac:dyDescent="0.2">
      <c r="B53" s="563"/>
      <c r="C53" s="887" t="s">
        <v>9</v>
      </c>
      <c r="D53" s="888"/>
      <c r="E53" s="888"/>
      <c r="F53" s="888"/>
      <c r="G53" s="888"/>
    </row>
    <row r="54" spans="2:7" x14ac:dyDescent="0.2">
      <c r="B54" s="562">
        <v>2003</v>
      </c>
      <c r="C54" s="1070">
        <v>7096</v>
      </c>
      <c r="D54" s="1071">
        <v>124.54782194495236</v>
      </c>
      <c r="E54" s="1072" t="s">
        <v>53</v>
      </c>
      <c r="F54" s="1073" t="s">
        <v>53</v>
      </c>
      <c r="G54" s="1073" t="s">
        <v>53</v>
      </c>
    </row>
    <row r="55" spans="2:7" x14ac:dyDescent="0.2">
      <c r="B55" s="562">
        <v>2013</v>
      </c>
      <c r="C55" s="1070">
        <v>3860</v>
      </c>
      <c r="D55" s="1071">
        <v>65.005655955191287</v>
      </c>
      <c r="E55" s="1071">
        <v>-6.174039863879436</v>
      </c>
      <c r="F55" s="1074">
        <v>-45.603156708004512</v>
      </c>
      <c r="G55" s="1072" t="s">
        <v>53</v>
      </c>
    </row>
    <row r="56" spans="2:7" x14ac:dyDescent="0.2">
      <c r="B56" s="562">
        <v>2014</v>
      </c>
      <c r="C56" s="1070">
        <v>3381</v>
      </c>
      <c r="D56" s="1071">
        <v>55.618487117929298</v>
      </c>
      <c r="E56" s="1071">
        <v>-0.58806233460746848</v>
      </c>
      <c r="F56" s="1074">
        <v>-52.353438556933483</v>
      </c>
      <c r="G56" s="1072">
        <v>-12.409326424870466</v>
      </c>
    </row>
    <row r="57" spans="2:7" x14ac:dyDescent="0.2">
      <c r="B57" s="562">
        <v>2015</v>
      </c>
      <c r="C57" s="1070">
        <v>3428</v>
      </c>
      <c r="D57" s="1071">
        <v>56.44602629072471</v>
      </c>
      <c r="E57" s="1071">
        <v>1.3901212658976634</v>
      </c>
      <c r="F57" s="1074">
        <v>-51.691093573844412</v>
      </c>
      <c r="G57" s="1072">
        <v>-11.191709844559586</v>
      </c>
    </row>
    <row r="58" spans="2:7" x14ac:dyDescent="0.2">
      <c r="B58" s="562">
        <v>2016</v>
      </c>
      <c r="C58" s="1070">
        <v>3283</v>
      </c>
      <c r="D58" s="1072">
        <v>54.150346102027832</v>
      </c>
      <c r="E58" s="1071">
        <v>-4.229871645274212</v>
      </c>
      <c r="F58" s="1074">
        <v>-53.734498308906431</v>
      </c>
      <c r="G58" s="1072">
        <v>-14.948186528497409</v>
      </c>
    </row>
    <row r="59" spans="2:7" x14ac:dyDescent="0.2">
      <c r="B59" s="562">
        <v>2017</v>
      </c>
      <c r="C59" s="1070">
        <v>3378</v>
      </c>
      <c r="D59" s="1075">
        <v>55.800852999788944</v>
      </c>
      <c r="E59" s="1071">
        <v>2.8936947913493758</v>
      </c>
      <c r="F59" s="1074">
        <v>-52.39571589627959</v>
      </c>
      <c r="G59" s="1072">
        <v>-12.487046632124352</v>
      </c>
    </row>
    <row r="60" spans="2:7" x14ac:dyDescent="0.2">
      <c r="B60" s="562">
        <v>2018</v>
      </c>
      <c r="C60" s="1070">
        <v>3334</v>
      </c>
      <c r="D60" s="1075">
        <v>55.427798783391403</v>
      </c>
      <c r="E60" s="1071">
        <v>-1.3025458851391356</v>
      </c>
      <c r="F60" s="1074">
        <v>-53.015783540022539</v>
      </c>
      <c r="G60" s="1072">
        <v>-13.626943005181346</v>
      </c>
    </row>
    <row r="61" spans="2:7" x14ac:dyDescent="0.2">
      <c r="B61" s="562">
        <v>2019</v>
      </c>
      <c r="C61" s="1070">
        <v>3173</v>
      </c>
      <c r="D61" s="1075">
        <v>53.123201854748125</v>
      </c>
      <c r="E61" s="1071">
        <v>-4.8290341931613678</v>
      </c>
      <c r="F61" s="1074">
        <v>-55.284667418263808</v>
      </c>
      <c r="G61" s="1072">
        <v>-17.797927461139896</v>
      </c>
    </row>
    <row r="62" spans="2:7" x14ac:dyDescent="0.2">
      <c r="B62" s="562">
        <v>2020</v>
      </c>
      <c r="C62" s="1070">
        <v>2395</v>
      </c>
      <c r="D62" s="1075">
        <v>40.293511396220559</v>
      </c>
      <c r="E62" s="1071">
        <v>-24.519382288055468</v>
      </c>
      <c r="F62" s="1074">
        <v>-66.248590755355124</v>
      </c>
      <c r="G62" s="1072">
        <v>-37.953367875647672</v>
      </c>
    </row>
    <row r="63" spans="2:7" x14ac:dyDescent="0.2">
      <c r="B63" s="562">
        <v>2021</v>
      </c>
      <c r="C63" s="1070">
        <v>2875</v>
      </c>
      <c r="D63" s="1075">
        <v>48.61907207313228</v>
      </c>
      <c r="E63" s="1071">
        <v>20.041753653444676</v>
      </c>
      <c r="F63" s="1074">
        <v>-59.484216459977461</v>
      </c>
      <c r="G63" s="1072">
        <v>-25.518134715025909</v>
      </c>
    </row>
    <row r="66" spans="2:10" x14ac:dyDescent="0.2">
      <c r="B66" s="556" t="s">
        <v>286</v>
      </c>
    </row>
    <row r="67" spans="2:10" x14ac:dyDescent="0.2">
      <c r="J67" s="564"/>
    </row>
  </sheetData>
  <mergeCells count="2">
    <mergeCell ref="C42:G42"/>
    <mergeCell ref="C53:G53"/>
  </mergeCells>
  <hyperlinks>
    <hyperlink ref="A1" location="Indice!B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Q18"/>
  <sheetViews>
    <sheetView zoomScaleNormal="100" workbookViewId="0">
      <selection activeCell="Z28" sqref="Z28"/>
    </sheetView>
  </sheetViews>
  <sheetFormatPr defaultRowHeight="15" x14ac:dyDescent="0.25"/>
  <cols>
    <col min="2" max="2" width="21.7109375" customWidth="1"/>
    <col min="11" max="11" width="9.7109375" customWidth="1"/>
    <col min="12" max="13" width="12" customWidth="1"/>
    <col min="14" max="14" width="22.7109375" bestFit="1" customWidth="1"/>
    <col min="15" max="15" width="14.42578125" customWidth="1"/>
    <col min="16" max="16" width="12" customWidth="1"/>
    <col min="17" max="17" width="11.7109375" bestFit="1" customWidth="1"/>
    <col min="18" max="18" width="24" bestFit="1" customWidth="1"/>
  </cols>
  <sheetData>
    <row r="2" spans="1:17" x14ac:dyDescent="0.25">
      <c r="B2" s="699" t="s">
        <v>490</v>
      </c>
    </row>
    <row r="3" spans="1:17" x14ac:dyDescent="0.25">
      <c r="J3" s="150"/>
      <c r="K3" s="150"/>
    </row>
    <row r="4" spans="1:17" x14ac:dyDescent="0.25">
      <c r="B4" s="757" t="s">
        <v>524</v>
      </c>
      <c r="M4" s="134" t="s">
        <v>525</v>
      </c>
    </row>
    <row r="6" spans="1:17" ht="15" customHeight="1" x14ac:dyDescent="0.25">
      <c r="A6" s="949" t="s">
        <v>8</v>
      </c>
      <c r="B6" s="949" t="s">
        <v>526</v>
      </c>
      <c r="C6" s="951" t="s">
        <v>523</v>
      </c>
      <c r="D6" s="951"/>
      <c r="E6" s="951"/>
      <c r="F6" s="952" t="s">
        <v>48</v>
      </c>
      <c r="G6" s="951"/>
      <c r="H6" s="953"/>
      <c r="I6" s="951" t="s">
        <v>59</v>
      </c>
      <c r="J6" s="951"/>
      <c r="K6" s="951"/>
    </row>
    <row r="7" spans="1:17" ht="15.75" thickBot="1" x14ac:dyDescent="0.3">
      <c r="A7" s="950"/>
      <c r="B7" s="950"/>
      <c r="C7" s="471" t="s">
        <v>37</v>
      </c>
      <c r="D7" s="471">
        <v>2021</v>
      </c>
      <c r="E7" s="472">
        <v>2022</v>
      </c>
      <c r="F7" s="471" t="s">
        <v>37</v>
      </c>
      <c r="G7" s="471">
        <v>2021</v>
      </c>
      <c r="H7" s="472">
        <v>2022</v>
      </c>
      <c r="I7" s="471" t="s">
        <v>37</v>
      </c>
      <c r="J7" s="471">
        <v>2021</v>
      </c>
      <c r="K7" s="472">
        <v>2022</v>
      </c>
      <c r="M7" s="758" t="s">
        <v>8</v>
      </c>
      <c r="N7" s="759" t="s">
        <v>526</v>
      </c>
      <c r="O7" s="760" t="s">
        <v>527</v>
      </c>
      <c r="P7" s="760" t="s">
        <v>528</v>
      </c>
      <c r="Q7" s="760" t="s">
        <v>529</v>
      </c>
    </row>
    <row r="8" spans="1:17" x14ac:dyDescent="0.25">
      <c r="A8" s="947" t="s">
        <v>9</v>
      </c>
      <c r="B8" s="487" t="s">
        <v>196</v>
      </c>
      <c r="C8" s="479">
        <v>86682</v>
      </c>
      <c r="D8" s="479">
        <v>110952</v>
      </c>
      <c r="E8" s="479">
        <v>121818</v>
      </c>
      <c r="F8" s="478">
        <v>1061</v>
      </c>
      <c r="G8" s="479">
        <v>1264</v>
      </c>
      <c r="H8" s="480">
        <v>1333</v>
      </c>
      <c r="I8" s="479">
        <v>111532</v>
      </c>
      <c r="J8" s="479">
        <v>142729</v>
      </c>
      <c r="K8" s="479">
        <v>155934</v>
      </c>
      <c r="L8" s="150"/>
      <c r="M8" s="947" t="s">
        <v>9</v>
      </c>
      <c r="N8" s="477" t="s">
        <v>196</v>
      </c>
      <c r="O8" s="761">
        <f>(E8-D8)/D8*100</f>
        <v>9.7934241834306732</v>
      </c>
      <c r="P8" s="761">
        <f>(H8-G8)/G8*100</f>
        <v>5.4588607594936711</v>
      </c>
      <c r="Q8" s="761">
        <f>(K8-J8)/J8*100</f>
        <v>9.2517988635806319</v>
      </c>
    </row>
    <row r="9" spans="1:17" x14ac:dyDescent="0.25">
      <c r="A9" s="947"/>
      <c r="B9" s="487" t="s">
        <v>197</v>
      </c>
      <c r="C9" s="479">
        <v>5451</v>
      </c>
      <c r="D9" s="479">
        <v>7631</v>
      </c>
      <c r="E9" s="479">
        <v>8375</v>
      </c>
      <c r="F9" s="478">
        <v>195</v>
      </c>
      <c r="G9" s="479">
        <v>246</v>
      </c>
      <c r="H9" s="480">
        <v>295</v>
      </c>
      <c r="I9" s="479">
        <v>8465</v>
      </c>
      <c r="J9" s="479">
        <v>12023</v>
      </c>
      <c r="K9" s="479">
        <v>13579</v>
      </c>
      <c r="L9" s="150"/>
      <c r="M9" s="947"/>
      <c r="N9" s="477" t="s">
        <v>197</v>
      </c>
      <c r="O9" s="761">
        <f>(E9-D9)/D9*100</f>
        <v>9.749705150045866</v>
      </c>
      <c r="P9" s="761">
        <f t="shared" ref="P9:P15" si="0">(H9-G9)/G9*100</f>
        <v>19.918699186991869</v>
      </c>
      <c r="Q9" s="761">
        <f t="shared" ref="Q9:Q14" si="1">(K9-J9)/J9*100</f>
        <v>12.941861432254845</v>
      </c>
    </row>
    <row r="10" spans="1:17" x14ac:dyDescent="0.25">
      <c r="A10" s="947"/>
      <c r="B10" s="487" t="s">
        <v>198</v>
      </c>
      <c r="C10" s="479">
        <v>26165</v>
      </c>
      <c r="D10" s="479">
        <v>33292</v>
      </c>
      <c r="E10" s="479">
        <v>35696</v>
      </c>
      <c r="F10" s="478">
        <v>1139</v>
      </c>
      <c r="G10" s="479">
        <v>1365</v>
      </c>
      <c r="H10" s="480">
        <v>1531</v>
      </c>
      <c r="I10" s="479">
        <v>39251</v>
      </c>
      <c r="J10" s="479">
        <v>49976</v>
      </c>
      <c r="K10" s="479">
        <v>53962</v>
      </c>
      <c r="L10" s="150"/>
      <c r="M10" s="947"/>
      <c r="N10" s="477" t="s">
        <v>198</v>
      </c>
      <c r="O10" s="761">
        <f>(E10-D10)/D10*100</f>
        <v>7.2209539829388438</v>
      </c>
      <c r="P10" s="761">
        <f>(H10-G10)/G10*100</f>
        <v>12.161172161172161</v>
      </c>
      <c r="Q10" s="761">
        <f t="shared" si="1"/>
        <v>7.9758283976308633</v>
      </c>
    </row>
    <row r="11" spans="1:17" x14ac:dyDescent="0.25">
      <c r="A11" s="948"/>
      <c r="B11" s="762" t="s">
        <v>228</v>
      </c>
      <c r="C11" s="763">
        <v>118298</v>
      </c>
      <c r="D11" s="763">
        <v>151875</v>
      </c>
      <c r="E11" s="763">
        <v>165889</v>
      </c>
      <c r="F11" s="764">
        <v>2395</v>
      </c>
      <c r="G11" s="763">
        <v>2875</v>
      </c>
      <c r="H11" s="765">
        <v>3159</v>
      </c>
      <c r="I11" s="763">
        <v>159248</v>
      </c>
      <c r="J11" s="763">
        <v>204728</v>
      </c>
      <c r="K11" s="763">
        <v>223475</v>
      </c>
      <c r="L11" s="150"/>
      <c r="M11" s="948"/>
      <c r="N11" s="766" t="s">
        <v>228</v>
      </c>
      <c r="O11" s="767">
        <f>(E11-D11)/D11*100</f>
        <v>9.2273251028806591</v>
      </c>
      <c r="P11" s="767">
        <f t="shared" si="0"/>
        <v>9.8782608695652172</v>
      </c>
      <c r="Q11" s="767">
        <f t="shared" si="1"/>
        <v>9.1570278613575091</v>
      </c>
    </row>
    <row r="12" spans="1:17" x14ac:dyDescent="0.25">
      <c r="A12" s="947" t="s">
        <v>10</v>
      </c>
      <c r="B12" s="487" t="s">
        <v>196</v>
      </c>
      <c r="C12" s="479">
        <v>1462</v>
      </c>
      <c r="D12" s="479">
        <v>1713</v>
      </c>
      <c r="E12" s="479">
        <v>1853</v>
      </c>
      <c r="F12" s="478">
        <v>20</v>
      </c>
      <c r="G12" s="479">
        <v>23</v>
      </c>
      <c r="H12" s="480">
        <v>22</v>
      </c>
      <c r="I12" s="479">
        <v>1953</v>
      </c>
      <c r="J12" s="479">
        <v>2270</v>
      </c>
      <c r="K12" s="479">
        <v>2478</v>
      </c>
      <c r="M12" s="947" t="s">
        <v>10</v>
      </c>
      <c r="N12" s="768" t="s">
        <v>196</v>
      </c>
      <c r="O12" s="761">
        <f t="shared" ref="O12:O13" si="2">(E12-D12)/D12*100</f>
        <v>8.1727962638645657</v>
      </c>
      <c r="P12" s="761">
        <f t="shared" si="0"/>
        <v>-4.3478260869565215</v>
      </c>
      <c r="Q12" s="761">
        <f t="shared" si="1"/>
        <v>9.1629955947136565</v>
      </c>
    </row>
    <row r="13" spans="1:17" x14ac:dyDescent="0.25">
      <c r="A13" s="947"/>
      <c r="B13" s="487" t="s">
        <v>197</v>
      </c>
      <c r="C13" s="479">
        <v>137</v>
      </c>
      <c r="D13" s="479">
        <v>203</v>
      </c>
      <c r="E13" s="479">
        <v>178</v>
      </c>
      <c r="F13" s="478">
        <v>2</v>
      </c>
      <c r="G13" s="479">
        <v>7</v>
      </c>
      <c r="H13" s="480">
        <v>4</v>
      </c>
      <c r="I13" s="479">
        <v>221</v>
      </c>
      <c r="J13" s="479">
        <v>347</v>
      </c>
      <c r="K13" s="479">
        <v>272</v>
      </c>
      <c r="M13" s="947"/>
      <c r="N13" s="477" t="s">
        <v>197</v>
      </c>
      <c r="O13" s="761">
        <f t="shared" si="2"/>
        <v>-12.315270935960591</v>
      </c>
      <c r="P13" s="761">
        <f>(H13-G13)/G13*100</f>
        <v>-42.857142857142854</v>
      </c>
      <c r="Q13" s="761">
        <f>(K13-J13)/J13*100</f>
        <v>-21.613832853025936</v>
      </c>
    </row>
    <row r="14" spans="1:17" x14ac:dyDescent="0.25">
      <c r="A14" s="947"/>
      <c r="B14" s="487" t="s">
        <v>198</v>
      </c>
      <c r="C14" s="479">
        <v>606</v>
      </c>
      <c r="D14" s="479">
        <v>813</v>
      </c>
      <c r="E14" s="479">
        <v>793</v>
      </c>
      <c r="F14" s="478">
        <v>37</v>
      </c>
      <c r="G14" s="479">
        <v>50</v>
      </c>
      <c r="H14" s="480">
        <v>33</v>
      </c>
      <c r="I14" s="479">
        <v>916</v>
      </c>
      <c r="J14" s="479">
        <v>1205</v>
      </c>
      <c r="K14" s="479">
        <v>1225</v>
      </c>
      <c r="M14" s="947"/>
      <c r="N14" s="477" t="s">
        <v>198</v>
      </c>
      <c r="O14" s="761">
        <f>(E14-D14)/D14*100</f>
        <v>-2.4600246002460024</v>
      </c>
      <c r="P14" s="761">
        <f t="shared" si="0"/>
        <v>-34</v>
      </c>
      <c r="Q14" s="761">
        <f t="shared" si="1"/>
        <v>1.6597510373443984</v>
      </c>
    </row>
    <row r="15" spans="1:17" x14ac:dyDescent="0.25">
      <c r="A15" s="947"/>
      <c r="B15" s="769" t="s">
        <v>228</v>
      </c>
      <c r="C15" s="475">
        <v>2205</v>
      </c>
      <c r="D15" s="475">
        <v>2729</v>
      </c>
      <c r="E15" s="475">
        <v>2824</v>
      </c>
      <c r="F15" s="474">
        <v>59</v>
      </c>
      <c r="G15" s="475">
        <v>80</v>
      </c>
      <c r="H15" s="476">
        <v>59</v>
      </c>
      <c r="I15" s="475">
        <v>3090</v>
      </c>
      <c r="J15" s="475">
        <v>3822</v>
      </c>
      <c r="K15" s="475">
        <v>3975</v>
      </c>
      <c r="M15" s="947"/>
      <c r="N15" s="473" t="s">
        <v>228</v>
      </c>
      <c r="O15" s="770">
        <f>(E15-D15)/D15*100</f>
        <v>3.4811286185415904</v>
      </c>
      <c r="P15" s="770">
        <f t="shared" si="0"/>
        <v>-26.25</v>
      </c>
      <c r="Q15" s="770">
        <f>(K15-J15)/J15*100</f>
        <v>4.003139717425432</v>
      </c>
    </row>
    <row r="16" spans="1:17" x14ac:dyDescent="0.25">
      <c r="E16" s="150"/>
    </row>
    <row r="17" spans="1:13" x14ac:dyDescent="0.25">
      <c r="A17" s="771" t="s">
        <v>118</v>
      </c>
      <c r="M17" s="771" t="s">
        <v>118</v>
      </c>
    </row>
    <row r="18" spans="1:13" x14ac:dyDescent="0.25">
      <c r="A18" s="136"/>
      <c r="M18" s="136"/>
    </row>
  </sheetData>
  <mergeCells count="9">
    <mergeCell ref="A8:A11"/>
    <mergeCell ref="M8:M11"/>
    <mergeCell ref="A12:A15"/>
    <mergeCell ref="M12:M15"/>
    <mergeCell ref="A6:A7"/>
    <mergeCell ref="B6:B7"/>
    <mergeCell ref="C6:E6"/>
    <mergeCell ref="F6:H6"/>
    <mergeCell ref="I6:K6"/>
  </mergeCells>
  <hyperlinks>
    <hyperlink ref="B2" location="Indice!B1" display="Torna all'indic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67"/>
  <sheetViews>
    <sheetView showGridLines="0" topLeftCell="A38" workbookViewId="0">
      <selection activeCell="Z28" sqref="Z28"/>
    </sheetView>
  </sheetViews>
  <sheetFormatPr defaultRowHeight="12.75" x14ac:dyDescent="0.2"/>
  <cols>
    <col min="1" max="2" width="27.42578125" style="231" customWidth="1"/>
    <col min="3" max="3" width="2.42578125" style="231" customWidth="1"/>
    <col min="4" max="16384" width="9.140625" style="231"/>
  </cols>
  <sheetData>
    <row r="1" spans="1:25" hidden="1" x14ac:dyDescent="0.2">
      <c r="A1" s="330" t="e">
        <f ca="1">DotStatQuery(B1)</f>
        <v>#NAME?</v>
      </c>
      <c r="B1" s="330" t="s">
        <v>186</v>
      </c>
    </row>
    <row r="2" spans="1:25" ht="23.25" x14ac:dyDescent="0.2">
      <c r="A2" s="331" t="s">
        <v>187</v>
      </c>
    </row>
    <row r="3" spans="1:25" x14ac:dyDescent="0.2">
      <c r="A3" s="963" t="s">
        <v>1</v>
      </c>
      <c r="B3" s="964"/>
      <c r="C3" s="965"/>
      <c r="D3" s="966" t="s">
        <v>188</v>
      </c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8"/>
    </row>
    <row r="4" spans="1:25" x14ac:dyDescent="0.2">
      <c r="A4" s="963" t="s">
        <v>189</v>
      </c>
      <c r="B4" s="964"/>
      <c r="C4" s="965"/>
      <c r="D4" s="966" t="s">
        <v>4</v>
      </c>
      <c r="E4" s="967"/>
      <c r="F4" s="967"/>
      <c r="G4" s="967"/>
      <c r="H4" s="967"/>
      <c r="I4" s="967"/>
      <c r="J4" s="967"/>
      <c r="K4" s="967"/>
      <c r="L4" s="967"/>
      <c r="M4" s="967"/>
      <c r="N4" s="967"/>
      <c r="O4" s="967"/>
      <c r="P4" s="967"/>
      <c r="Q4" s="967"/>
      <c r="R4" s="967"/>
      <c r="S4" s="967"/>
      <c r="T4" s="967"/>
      <c r="U4" s="967"/>
      <c r="V4" s="967"/>
      <c r="W4" s="968"/>
    </row>
    <row r="5" spans="1:25" x14ac:dyDescent="0.2">
      <c r="A5" s="963" t="s">
        <v>190</v>
      </c>
      <c r="B5" s="964"/>
      <c r="C5" s="965"/>
      <c r="D5" s="966" t="s">
        <v>4</v>
      </c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8"/>
    </row>
    <row r="6" spans="1:25" x14ac:dyDescent="0.2">
      <c r="A6" s="963" t="s">
        <v>11</v>
      </c>
      <c r="B6" s="964"/>
      <c r="C6" s="965"/>
      <c r="D6" s="966" t="s">
        <v>4</v>
      </c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  <c r="U6" s="967"/>
      <c r="V6" s="967"/>
      <c r="W6" s="968"/>
    </row>
    <row r="7" spans="1:25" x14ac:dyDescent="0.2">
      <c r="A7" s="963" t="s">
        <v>5</v>
      </c>
      <c r="B7" s="964"/>
      <c r="C7" s="965"/>
      <c r="D7" s="966" t="s">
        <v>4</v>
      </c>
      <c r="E7" s="967"/>
      <c r="F7" s="967"/>
      <c r="G7" s="967"/>
      <c r="H7" s="967"/>
      <c r="I7" s="967"/>
      <c r="J7" s="967"/>
      <c r="K7" s="967"/>
      <c r="L7" s="967"/>
      <c r="M7" s="967"/>
      <c r="N7" s="967"/>
      <c r="O7" s="967"/>
      <c r="P7" s="967"/>
      <c r="Q7" s="967"/>
      <c r="R7" s="967"/>
      <c r="S7" s="967"/>
      <c r="T7" s="967"/>
      <c r="U7" s="967"/>
      <c r="V7" s="967"/>
      <c r="W7" s="968"/>
    </row>
    <row r="8" spans="1:25" x14ac:dyDescent="0.2">
      <c r="A8" s="963" t="s">
        <v>191</v>
      </c>
      <c r="B8" s="964"/>
      <c r="C8" s="965"/>
      <c r="D8" s="966" t="s">
        <v>4</v>
      </c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  <c r="P8" s="967"/>
      <c r="Q8" s="967"/>
      <c r="R8" s="967"/>
      <c r="S8" s="967"/>
      <c r="T8" s="967"/>
      <c r="U8" s="967"/>
      <c r="V8" s="967"/>
      <c r="W8" s="968"/>
    </row>
    <row r="9" spans="1:25" x14ac:dyDescent="0.2">
      <c r="A9" s="963" t="s">
        <v>192</v>
      </c>
      <c r="B9" s="964"/>
      <c r="C9" s="965"/>
      <c r="D9" s="969" t="s">
        <v>65</v>
      </c>
      <c r="E9" s="970"/>
      <c r="F9" s="970"/>
      <c r="G9" s="970"/>
      <c r="H9" s="970"/>
      <c r="I9" s="970"/>
      <c r="J9" s="970"/>
      <c r="K9" s="970"/>
      <c r="L9" s="970"/>
      <c r="M9" s="970"/>
      <c r="N9" s="970"/>
      <c r="O9" s="970"/>
      <c r="P9" s="970"/>
      <c r="Q9" s="970"/>
      <c r="R9" s="970"/>
      <c r="S9" s="970"/>
      <c r="T9" s="970"/>
      <c r="U9" s="970"/>
      <c r="V9" s="970"/>
      <c r="W9" s="971"/>
    </row>
    <row r="10" spans="1:25" x14ac:dyDescent="0.2">
      <c r="A10" s="963" t="s">
        <v>12</v>
      </c>
      <c r="B10" s="964"/>
      <c r="C10" s="965"/>
      <c r="D10" s="966" t="s">
        <v>4</v>
      </c>
      <c r="E10" s="967"/>
      <c r="F10" s="967"/>
      <c r="G10" s="967"/>
      <c r="H10" s="967"/>
      <c r="I10" s="967"/>
      <c r="J10" s="967"/>
      <c r="K10" s="967"/>
      <c r="L10" s="967"/>
      <c r="M10" s="967"/>
      <c r="N10" s="967"/>
      <c r="O10" s="967"/>
      <c r="P10" s="967"/>
      <c r="Q10" s="967"/>
      <c r="R10" s="967"/>
      <c r="S10" s="967"/>
      <c r="T10" s="967"/>
      <c r="U10" s="967"/>
      <c r="V10" s="967"/>
      <c r="W10" s="968"/>
    </row>
    <row r="11" spans="1:25" x14ac:dyDescent="0.2">
      <c r="A11" s="972" t="s">
        <v>16</v>
      </c>
      <c r="B11" s="973"/>
      <c r="C11" s="974"/>
      <c r="D11" s="237" t="s">
        <v>18</v>
      </c>
      <c r="E11" s="237" t="s">
        <v>19</v>
      </c>
      <c r="F11" s="237" t="s">
        <v>20</v>
      </c>
      <c r="G11" s="237" t="s">
        <v>21</v>
      </c>
      <c r="H11" s="237" t="s">
        <v>22</v>
      </c>
      <c r="I11" s="237" t="s">
        <v>23</v>
      </c>
      <c r="J11" s="237" t="s">
        <v>24</v>
      </c>
      <c r="K11" s="237" t="s">
        <v>25</v>
      </c>
      <c r="L11" s="237" t="s">
        <v>26</v>
      </c>
      <c r="M11" s="237" t="s">
        <v>27</v>
      </c>
      <c r="N11" s="237" t="s">
        <v>28</v>
      </c>
      <c r="O11" s="332" t="s">
        <v>29</v>
      </c>
      <c r="P11" s="332" t="s">
        <v>30</v>
      </c>
      <c r="Q11" s="237" t="s">
        <v>31</v>
      </c>
      <c r="R11" s="237" t="s">
        <v>32</v>
      </c>
      <c r="S11" s="237" t="s">
        <v>33</v>
      </c>
      <c r="T11" s="237" t="s">
        <v>34</v>
      </c>
      <c r="U11" s="332" t="s">
        <v>35</v>
      </c>
      <c r="V11" s="237" t="s">
        <v>36</v>
      </c>
      <c r="W11" s="237" t="s">
        <v>37</v>
      </c>
      <c r="X11" s="35" t="s">
        <v>38</v>
      </c>
      <c r="Y11" s="35" t="s">
        <v>39</v>
      </c>
    </row>
    <row r="12" spans="1:25" ht="22.5" x14ac:dyDescent="0.25">
      <c r="A12" s="333" t="s">
        <v>8</v>
      </c>
      <c r="B12" s="333" t="s">
        <v>3</v>
      </c>
      <c r="C12" s="334" t="s">
        <v>17</v>
      </c>
      <c r="D12" s="334" t="s">
        <v>17</v>
      </c>
      <c r="E12" s="334" t="s">
        <v>17</v>
      </c>
      <c r="F12" s="334" t="s">
        <v>17</v>
      </c>
      <c r="G12" s="334" t="s">
        <v>17</v>
      </c>
      <c r="H12" s="334" t="s">
        <v>17</v>
      </c>
      <c r="I12" s="334" t="s">
        <v>17</v>
      </c>
      <c r="J12" s="334" t="s">
        <v>17</v>
      </c>
      <c r="K12" s="334" t="s">
        <v>17</v>
      </c>
      <c r="L12" s="334" t="s">
        <v>17</v>
      </c>
      <c r="M12" s="334" t="s">
        <v>17</v>
      </c>
      <c r="N12" s="334" t="s">
        <v>17</v>
      </c>
      <c r="O12" s="334" t="s">
        <v>17</v>
      </c>
      <c r="P12" s="334" t="s">
        <v>17</v>
      </c>
      <c r="Q12" s="334" t="s">
        <v>17</v>
      </c>
      <c r="R12" s="334" t="s">
        <v>17</v>
      </c>
      <c r="S12" s="334" t="s">
        <v>17</v>
      </c>
      <c r="T12" s="334" t="s">
        <v>17</v>
      </c>
      <c r="U12" s="334" t="s">
        <v>17</v>
      </c>
      <c r="V12" s="334" t="s">
        <v>17</v>
      </c>
      <c r="W12" s="334" t="s">
        <v>17</v>
      </c>
    </row>
    <row r="13" spans="1:25" s="336" customFormat="1" ht="13.5" x14ac:dyDescent="0.25">
      <c r="A13" s="960" t="s">
        <v>9</v>
      </c>
      <c r="B13" s="248" t="s">
        <v>193</v>
      </c>
      <c r="C13" s="334" t="s">
        <v>17</v>
      </c>
      <c r="D13" s="249">
        <v>3351</v>
      </c>
      <c r="E13" s="249">
        <v>3083</v>
      </c>
      <c r="F13" s="249">
        <v>2746</v>
      </c>
      <c r="G13" s="249">
        <v>2596</v>
      </c>
      <c r="H13" s="249">
        <v>2588</v>
      </c>
      <c r="I13" s="249">
        <v>2494</v>
      </c>
      <c r="J13" s="249">
        <v>2269</v>
      </c>
      <c r="K13" s="249">
        <v>2070</v>
      </c>
      <c r="L13" s="249">
        <v>1892</v>
      </c>
      <c r="M13" s="249">
        <v>1782</v>
      </c>
      <c r="N13" s="249">
        <v>1744</v>
      </c>
      <c r="O13" s="249">
        <v>1602</v>
      </c>
      <c r="P13" s="249">
        <v>1428</v>
      </c>
      <c r="Q13" s="249">
        <v>1505</v>
      </c>
      <c r="R13" s="249">
        <v>1502</v>
      </c>
      <c r="S13" s="249">
        <v>1463</v>
      </c>
      <c r="T13" s="249">
        <v>1467</v>
      </c>
      <c r="U13" s="249">
        <v>1401</v>
      </c>
      <c r="V13" s="249">
        <v>1331</v>
      </c>
      <c r="W13" s="249">
        <v>1061</v>
      </c>
      <c r="X13" s="335">
        <v>1264</v>
      </c>
      <c r="Y13" s="335">
        <v>1333</v>
      </c>
    </row>
    <row r="14" spans="1:25" s="336" customFormat="1" ht="13.5" x14ac:dyDescent="0.25">
      <c r="A14" s="961"/>
      <c r="B14" s="248" t="s">
        <v>194</v>
      </c>
      <c r="C14" s="334" t="s">
        <v>17</v>
      </c>
      <c r="D14" s="337">
        <v>773</v>
      </c>
      <c r="E14" s="337">
        <v>801</v>
      </c>
      <c r="F14" s="337">
        <v>711</v>
      </c>
      <c r="G14" s="337">
        <v>648</v>
      </c>
      <c r="H14" s="337">
        <v>577</v>
      </c>
      <c r="I14" s="337">
        <v>590</v>
      </c>
      <c r="J14" s="337">
        <v>526</v>
      </c>
      <c r="K14" s="337">
        <v>452</v>
      </c>
      <c r="L14" s="337">
        <v>350</v>
      </c>
      <c r="M14" s="337">
        <v>376</v>
      </c>
      <c r="N14" s="337">
        <v>338</v>
      </c>
      <c r="O14" s="337">
        <v>330</v>
      </c>
      <c r="P14" s="337">
        <v>321</v>
      </c>
      <c r="Q14" s="337">
        <v>287</v>
      </c>
      <c r="R14" s="337">
        <v>305</v>
      </c>
      <c r="S14" s="337">
        <v>274</v>
      </c>
      <c r="T14" s="337">
        <v>296</v>
      </c>
      <c r="U14" s="337">
        <v>330</v>
      </c>
      <c r="V14" s="337">
        <v>310</v>
      </c>
      <c r="W14" s="337">
        <v>195</v>
      </c>
      <c r="X14" s="338">
        <v>246</v>
      </c>
      <c r="Y14" s="338">
        <v>295</v>
      </c>
    </row>
    <row r="15" spans="1:25" s="336" customFormat="1" ht="13.5" x14ac:dyDescent="0.25">
      <c r="A15" s="961"/>
      <c r="B15" s="248" t="s">
        <v>195</v>
      </c>
      <c r="C15" s="334" t="s">
        <v>17</v>
      </c>
      <c r="D15" s="249">
        <v>2972</v>
      </c>
      <c r="E15" s="249">
        <v>3096</v>
      </c>
      <c r="F15" s="249">
        <v>3106</v>
      </c>
      <c r="G15" s="249">
        <v>2878</v>
      </c>
      <c r="H15" s="249">
        <v>2653</v>
      </c>
      <c r="I15" s="249">
        <v>2585</v>
      </c>
      <c r="J15" s="249">
        <v>2336</v>
      </c>
      <c r="K15" s="249">
        <v>2203</v>
      </c>
      <c r="L15" s="249">
        <v>1995</v>
      </c>
      <c r="M15" s="249">
        <v>1956</v>
      </c>
      <c r="N15" s="249">
        <v>1778</v>
      </c>
      <c r="O15" s="249">
        <v>1821</v>
      </c>
      <c r="P15" s="249">
        <v>1652</v>
      </c>
      <c r="Q15" s="249">
        <v>1589</v>
      </c>
      <c r="R15" s="249">
        <v>1621</v>
      </c>
      <c r="S15" s="249">
        <v>1546</v>
      </c>
      <c r="T15" s="249">
        <v>1615</v>
      </c>
      <c r="U15" s="249">
        <v>1603</v>
      </c>
      <c r="V15" s="249">
        <v>1532</v>
      </c>
      <c r="W15" s="249">
        <v>1139</v>
      </c>
      <c r="X15" s="335">
        <v>1365</v>
      </c>
      <c r="Y15" s="335">
        <v>1531</v>
      </c>
    </row>
    <row r="16" spans="1:25" s="336" customFormat="1" ht="13.5" x14ac:dyDescent="0.25">
      <c r="A16" s="962"/>
      <c r="B16" s="248" t="s">
        <v>4</v>
      </c>
      <c r="C16" s="334" t="s">
        <v>17</v>
      </c>
      <c r="D16" s="337">
        <v>7096</v>
      </c>
      <c r="E16" s="337">
        <v>6980</v>
      </c>
      <c r="F16" s="337">
        <v>6563</v>
      </c>
      <c r="G16" s="337">
        <v>6122</v>
      </c>
      <c r="H16" s="337">
        <v>5818</v>
      </c>
      <c r="I16" s="337">
        <v>5669</v>
      </c>
      <c r="J16" s="337">
        <v>5131</v>
      </c>
      <c r="K16" s="337">
        <v>4725</v>
      </c>
      <c r="L16" s="337">
        <v>4237</v>
      </c>
      <c r="M16" s="337">
        <v>4114</v>
      </c>
      <c r="N16" s="337">
        <v>3860</v>
      </c>
      <c r="O16" s="337">
        <v>3753</v>
      </c>
      <c r="P16" s="337">
        <v>3401</v>
      </c>
      <c r="Q16" s="337">
        <v>3381</v>
      </c>
      <c r="R16" s="337">
        <v>3428</v>
      </c>
      <c r="S16" s="337">
        <v>3283</v>
      </c>
      <c r="T16" s="337">
        <v>3378</v>
      </c>
      <c r="U16" s="337">
        <v>3334</v>
      </c>
      <c r="V16" s="337">
        <v>3173</v>
      </c>
      <c r="W16" s="337">
        <v>2395</v>
      </c>
      <c r="X16" s="338">
        <v>2875</v>
      </c>
      <c r="Y16" s="338">
        <v>3159</v>
      </c>
    </row>
    <row r="17" spans="1:25" s="341" customFormat="1" x14ac:dyDescent="0.2">
      <c r="A17" s="954" t="s">
        <v>79</v>
      </c>
      <c r="B17" s="273" t="s">
        <v>193</v>
      </c>
      <c r="C17" s="339" t="s">
        <v>17</v>
      </c>
      <c r="D17" s="274">
        <v>68</v>
      </c>
      <c r="E17" s="274">
        <v>78</v>
      </c>
      <c r="F17" s="274">
        <v>52</v>
      </c>
      <c r="G17" s="274">
        <v>47</v>
      </c>
      <c r="H17" s="274">
        <v>47</v>
      </c>
      <c r="I17" s="274">
        <v>60</v>
      </c>
      <c r="J17" s="274">
        <v>45</v>
      </c>
      <c r="K17" s="274">
        <v>40</v>
      </c>
      <c r="L17" s="274">
        <v>39</v>
      </c>
      <c r="M17" s="274">
        <v>36</v>
      </c>
      <c r="N17" s="274">
        <v>34</v>
      </c>
      <c r="O17" s="274">
        <v>43</v>
      </c>
      <c r="P17" s="274">
        <v>37</v>
      </c>
      <c r="Q17" s="274">
        <v>28</v>
      </c>
      <c r="R17" s="274">
        <v>34</v>
      </c>
      <c r="S17" s="274">
        <v>29</v>
      </c>
      <c r="T17" s="274">
        <v>23</v>
      </c>
      <c r="U17" s="274">
        <v>31</v>
      </c>
      <c r="V17" s="274">
        <v>32</v>
      </c>
      <c r="W17" s="274">
        <v>20</v>
      </c>
      <c r="X17" s="340">
        <v>23</v>
      </c>
      <c r="Y17" s="340">
        <v>22</v>
      </c>
    </row>
    <row r="18" spans="1:25" s="341" customFormat="1" x14ac:dyDescent="0.2">
      <c r="A18" s="955"/>
      <c r="B18" s="273" t="s">
        <v>194</v>
      </c>
      <c r="C18" s="339" t="s">
        <v>17</v>
      </c>
      <c r="D18" s="276">
        <v>26</v>
      </c>
      <c r="E18" s="276">
        <v>23</v>
      </c>
      <c r="F18" s="276">
        <v>15</v>
      </c>
      <c r="G18" s="276">
        <v>25</v>
      </c>
      <c r="H18" s="276">
        <v>28</v>
      </c>
      <c r="I18" s="276">
        <v>15</v>
      </c>
      <c r="J18" s="276">
        <v>15</v>
      </c>
      <c r="K18" s="276">
        <v>7</v>
      </c>
      <c r="L18" s="276">
        <v>11</v>
      </c>
      <c r="M18" s="276">
        <v>9</v>
      </c>
      <c r="N18" s="276">
        <v>9</v>
      </c>
      <c r="O18" s="276">
        <v>8</v>
      </c>
      <c r="P18" s="276">
        <v>4</v>
      </c>
      <c r="Q18" s="276">
        <v>10</v>
      </c>
      <c r="R18" s="276">
        <v>10</v>
      </c>
      <c r="S18" s="276">
        <v>5</v>
      </c>
      <c r="T18" s="276">
        <v>11</v>
      </c>
      <c r="U18" s="276">
        <v>6</v>
      </c>
      <c r="V18" s="276">
        <v>5</v>
      </c>
      <c r="W18" s="276">
        <v>2</v>
      </c>
      <c r="X18" s="342">
        <v>7</v>
      </c>
      <c r="Y18" s="342">
        <v>4</v>
      </c>
    </row>
    <row r="19" spans="1:25" s="341" customFormat="1" x14ac:dyDescent="0.2">
      <c r="A19" s="955"/>
      <c r="B19" s="273" t="s">
        <v>195</v>
      </c>
      <c r="C19" s="339" t="s">
        <v>17</v>
      </c>
      <c r="D19" s="274">
        <v>74</v>
      </c>
      <c r="E19" s="274">
        <v>84</v>
      </c>
      <c r="F19" s="274">
        <v>87</v>
      </c>
      <c r="G19" s="274">
        <v>69</v>
      </c>
      <c r="H19" s="274">
        <v>59</v>
      </c>
      <c r="I19" s="274">
        <v>90</v>
      </c>
      <c r="J19" s="274">
        <v>59</v>
      </c>
      <c r="K19" s="274">
        <v>49</v>
      </c>
      <c r="L19" s="274">
        <v>43</v>
      </c>
      <c r="M19" s="274">
        <v>34</v>
      </c>
      <c r="N19" s="274">
        <v>40</v>
      </c>
      <c r="O19" s="274">
        <v>41</v>
      </c>
      <c r="P19" s="274">
        <v>29</v>
      </c>
      <c r="Q19" s="274">
        <v>39</v>
      </c>
      <c r="R19" s="274">
        <v>40</v>
      </c>
      <c r="S19" s="274">
        <v>42</v>
      </c>
      <c r="T19" s="274">
        <v>35</v>
      </c>
      <c r="U19" s="274">
        <v>39</v>
      </c>
      <c r="V19" s="274">
        <v>41</v>
      </c>
      <c r="W19" s="274">
        <v>37</v>
      </c>
      <c r="X19" s="340">
        <v>50</v>
      </c>
      <c r="Y19" s="340">
        <v>33</v>
      </c>
    </row>
    <row r="20" spans="1:25" s="341" customFormat="1" x14ac:dyDescent="0.2">
      <c r="A20" s="956"/>
      <c r="B20" s="273" t="s">
        <v>4</v>
      </c>
      <c r="C20" s="339" t="s">
        <v>17</v>
      </c>
      <c r="D20" s="276">
        <v>168</v>
      </c>
      <c r="E20" s="276">
        <v>185</v>
      </c>
      <c r="F20" s="276">
        <v>154</v>
      </c>
      <c r="G20" s="276">
        <v>141</v>
      </c>
      <c r="H20" s="276">
        <v>134</v>
      </c>
      <c r="I20" s="276">
        <v>165</v>
      </c>
      <c r="J20" s="276">
        <v>119</v>
      </c>
      <c r="K20" s="276">
        <v>96</v>
      </c>
      <c r="L20" s="276">
        <v>93</v>
      </c>
      <c r="M20" s="276">
        <v>79</v>
      </c>
      <c r="N20" s="276">
        <v>83</v>
      </c>
      <c r="O20" s="276">
        <v>92</v>
      </c>
      <c r="P20" s="276">
        <v>70</v>
      </c>
      <c r="Q20" s="276">
        <v>77</v>
      </c>
      <c r="R20" s="276">
        <v>84</v>
      </c>
      <c r="S20" s="276">
        <v>76</v>
      </c>
      <c r="T20" s="276">
        <v>69</v>
      </c>
      <c r="U20" s="276">
        <v>76</v>
      </c>
      <c r="V20" s="276">
        <v>78</v>
      </c>
      <c r="W20" s="276">
        <v>59</v>
      </c>
      <c r="X20" s="343">
        <v>80</v>
      </c>
      <c r="Y20" s="343">
        <v>59</v>
      </c>
    </row>
    <row r="21" spans="1:25" ht="13.5" x14ac:dyDescent="0.25">
      <c r="A21" s="957" t="s">
        <v>80</v>
      </c>
      <c r="B21" s="257" t="s">
        <v>193</v>
      </c>
      <c r="C21" s="334" t="s">
        <v>17</v>
      </c>
      <c r="D21" s="262">
        <v>19</v>
      </c>
      <c r="E21" s="262">
        <v>11</v>
      </c>
      <c r="F21" s="262">
        <v>7</v>
      </c>
      <c r="G21" s="262">
        <v>3</v>
      </c>
      <c r="H21" s="262">
        <v>3</v>
      </c>
      <c r="I21" s="262">
        <v>11</v>
      </c>
      <c r="J21" s="262">
        <v>4</v>
      </c>
      <c r="K21" s="262">
        <v>12</v>
      </c>
      <c r="L21" s="262">
        <v>9</v>
      </c>
      <c r="M21" s="262">
        <v>6</v>
      </c>
      <c r="N21" s="262">
        <v>7</v>
      </c>
      <c r="O21" s="262">
        <v>9</v>
      </c>
      <c r="P21" s="262">
        <v>7</v>
      </c>
      <c r="Q21" s="262">
        <v>5</v>
      </c>
      <c r="R21" s="262">
        <v>5</v>
      </c>
      <c r="S21" s="262">
        <v>2</v>
      </c>
      <c r="T21" s="262">
        <v>6</v>
      </c>
      <c r="U21" s="262" t="s">
        <v>68</v>
      </c>
      <c r="V21" s="262">
        <v>6</v>
      </c>
      <c r="W21" s="262">
        <v>5</v>
      </c>
      <c r="X21" s="344">
        <v>6</v>
      </c>
      <c r="Y21" s="344">
        <v>3</v>
      </c>
    </row>
    <row r="22" spans="1:25" ht="13.5" x14ac:dyDescent="0.25">
      <c r="A22" s="958"/>
      <c r="B22" s="257" t="s">
        <v>194</v>
      </c>
      <c r="C22" s="334" t="s">
        <v>17</v>
      </c>
      <c r="D22" s="258">
        <v>3</v>
      </c>
      <c r="E22" s="258">
        <v>1</v>
      </c>
      <c r="F22" s="258" t="s">
        <v>68</v>
      </c>
      <c r="G22" s="258">
        <v>3</v>
      </c>
      <c r="H22" s="258">
        <v>12</v>
      </c>
      <c r="I22" s="258">
        <v>1</v>
      </c>
      <c r="J22" s="258">
        <v>3</v>
      </c>
      <c r="K22" s="258">
        <v>2</v>
      </c>
      <c r="L22" s="258">
        <v>1</v>
      </c>
      <c r="M22" s="258" t="s">
        <v>68</v>
      </c>
      <c r="N22" s="258">
        <v>2</v>
      </c>
      <c r="O22" s="258">
        <v>3</v>
      </c>
      <c r="P22" s="258" t="s">
        <v>68</v>
      </c>
      <c r="Q22" s="258">
        <v>2</v>
      </c>
      <c r="R22" s="258">
        <v>4</v>
      </c>
      <c r="S22" s="258">
        <v>1</v>
      </c>
      <c r="T22" s="258">
        <v>4</v>
      </c>
      <c r="U22" s="258">
        <v>2</v>
      </c>
      <c r="V22" s="258">
        <v>1</v>
      </c>
      <c r="W22" s="258" t="s">
        <v>68</v>
      </c>
      <c r="X22" s="345" t="s">
        <v>68</v>
      </c>
      <c r="Y22" s="345" t="s">
        <v>68</v>
      </c>
    </row>
    <row r="23" spans="1:25" ht="13.5" x14ac:dyDescent="0.25">
      <c r="A23" s="958"/>
      <c r="B23" s="257" t="s">
        <v>195</v>
      </c>
      <c r="C23" s="334" t="s">
        <v>17</v>
      </c>
      <c r="D23" s="262">
        <v>22</v>
      </c>
      <c r="E23" s="262">
        <v>23</v>
      </c>
      <c r="F23" s="262">
        <v>25</v>
      </c>
      <c r="G23" s="262">
        <v>19</v>
      </c>
      <c r="H23" s="262">
        <v>11</v>
      </c>
      <c r="I23" s="262">
        <v>34</v>
      </c>
      <c r="J23" s="262">
        <v>15</v>
      </c>
      <c r="K23" s="262">
        <v>20</v>
      </c>
      <c r="L23" s="262">
        <v>13</v>
      </c>
      <c r="M23" s="262">
        <v>17</v>
      </c>
      <c r="N23" s="262">
        <v>9</v>
      </c>
      <c r="O23" s="262">
        <v>18</v>
      </c>
      <c r="P23" s="262">
        <v>7</v>
      </c>
      <c r="Q23" s="262">
        <v>13</v>
      </c>
      <c r="R23" s="262">
        <v>16</v>
      </c>
      <c r="S23" s="262">
        <v>12</v>
      </c>
      <c r="T23" s="262">
        <v>12</v>
      </c>
      <c r="U23" s="262">
        <v>9</v>
      </c>
      <c r="V23" s="262">
        <v>16</v>
      </c>
      <c r="W23" s="262">
        <v>12</v>
      </c>
      <c r="X23" s="344">
        <v>20</v>
      </c>
      <c r="Y23" s="344">
        <v>10</v>
      </c>
    </row>
    <row r="24" spans="1:25" ht="13.5" x14ac:dyDescent="0.25">
      <c r="A24" s="959"/>
      <c r="B24" s="257" t="s">
        <v>4</v>
      </c>
      <c r="C24" s="334" t="s">
        <v>17</v>
      </c>
      <c r="D24" s="258">
        <v>44</v>
      </c>
      <c r="E24" s="258">
        <v>35</v>
      </c>
      <c r="F24" s="258">
        <v>32</v>
      </c>
      <c r="G24" s="258">
        <v>25</v>
      </c>
      <c r="H24" s="258">
        <v>26</v>
      </c>
      <c r="I24" s="258">
        <v>46</v>
      </c>
      <c r="J24" s="258">
        <v>22</v>
      </c>
      <c r="K24" s="258">
        <v>34</v>
      </c>
      <c r="L24" s="258">
        <v>23</v>
      </c>
      <c r="M24" s="258">
        <v>23</v>
      </c>
      <c r="N24" s="258">
        <v>18</v>
      </c>
      <c r="O24" s="258">
        <v>30</v>
      </c>
      <c r="P24" s="258">
        <v>14</v>
      </c>
      <c r="Q24" s="258">
        <v>20</v>
      </c>
      <c r="R24" s="258">
        <v>25</v>
      </c>
      <c r="S24" s="258">
        <v>15</v>
      </c>
      <c r="T24" s="258">
        <v>22</v>
      </c>
      <c r="U24" s="258">
        <v>11</v>
      </c>
      <c r="V24" s="258">
        <v>23</v>
      </c>
      <c r="W24" s="258">
        <v>17</v>
      </c>
      <c r="X24" s="345">
        <v>26</v>
      </c>
      <c r="Y24" s="345">
        <v>13</v>
      </c>
    </row>
    <row r="25" spans="1:25" ht="13.5" x14ac:dyDescent="0.25">
      <c r="A25" s="957" t="s">
        <v>81</v>
      </c>
      <c r="B25" s="257" t="s">
        <v>193</v>
      </c>
      <c r="C25" s="334" t="s">
        <v>17</v>
      </c>
      <c r="D25" s="262">
        <v>17</v>
      </c>
      <c r="E25" s="262">
        <v>28</v>
      </c>
      <c r="F25" s="262">
        <v>21</v>
      </c>
      <c r="G25" s="262">
        <v>12</v>
      </c>
      <c r="H25" s="262">
        <v>17</v>
      </c>
      <c r="I25" s="262">
        <v>26</v>
      </c>
      <c r="J25" s="262">
        <v>16</v>
      </c>
      <c r="K25" s="262">
        <v>12</v>
      </c>
      <c r="L25" s="262">
        <v>12</v>
      </c>
      <c r="M25" s="262">
        <v>15</v>
      </c>
      <c r="N25" s="262">
        <v>7</v>
      </c>
      <c r="O25" s="262">
        <v>17</v>
      </c>
      <c r="P25" s="262">
        <v>12</v>
      </c>
      <c r="Q25" s="262">
        <v>9</v>
      </c>
      <c r="R25" s="262">
        <v>15</v>
      </c>
      <c r="S25" s="262">
        <v>8</v>
      </c>
      <c r="T25" s="262">
        <v>5</v>
      </c>
      <c r="U25" s="262">
        <v>8</v>
      </c>
      <c r="V25" s="262">
        <v>8</v>
      </c>
      <c r="W25" s="262">
        <v>5</v>
      </c>
      <c r="X25" s="344">
        <v>6</v>
      </c>
      <c r="Y25" s="344">
        <v>8</v>
      </c>
    </row>
    <row r="26" spans="1:25" ht="13.5" x14ac:dyDescent="0.25">
      <c r="A26" s="958"/>
      <c r="B26" s="257" t="s">
        <v>194</v>
      </c>
      <c r="C26" s="334" t="s">
        <v>17</v>
      </c>
      <c r="D26" s="258">
        <v>9</v>
      </c>
      <c r="E26" s="258">
        <v>7</v>
      </c>
      <c r="F26" s="258">
        <v>6</v>
      </c>
      <c r="G26" s="258">
        <v>3</v>
      </c>
      <c r="H26" s="258">
        <v>3</v>
      </c>
      <c r="I26" s="258">
        <v>3</v>
      </c>
      <c r="J26" s="258">
        <v>4</v>
      </c>
      <c r="K26" s="258">
        <v>2</v>
      </c>
      <c r="L26" s="258">
        <v>6</v>
      </c>
      <c r="M26" s="258">
        <v>1</v>
      </c>
      <c r="N26" s="258">
        <v>2</v>
      </c>
      <c r="O26" s="258">
        <v>1</v>
      </c>
      <c r="P26" s="258" t="s">
        <v>68</v>
      </c>
      <c r="Q26" s="258">
        <v>1</v>
      </c>
      <c r="R26" s="258">
        <v>1</v>
      </c>
      <c r="S26" s="258" t="s">
        <v>68</v>
      </c>
      <c r="T26" s="258">
        <v>3</v>
      </c>
      <c r="U26" s="258">
        <v>1</v>
      </c>
      <c r="V26" s="258">
        <v>1</v>
      </c>
      <c r="W26" s="258">
        <v>1</v>
      </c>
      <c r="X26" s="345">
        <v>2</v>
      </c>
      <c r="Y26" s="345">
        <v>1</v>
      </c>
    </row>
    <row r="27" spans="1:25" ht="13.5" x14ac:dyDescent="0.25">
      <c r="A27" s="958"/>
      <c r="B27" s="257" t="s">
        <v>195</v>
      </c>
      <c r="C27" s="334" t="s">
        <v>17</v>
      </c>
      <c r="D27" s="262">
        <v>25</v>
      </c>
      <c r="E27" s="262">
        <v>28</v>
      </c>
      <c r="F27" s="262">
        <v>31</v>
      </c>
      <c r="G27" s="262">
        <v>21</v>
      </c>
      <c r="H27" s="262">
        <v>22</v>
      </c>
      <c r="I27" s="262">
        <v>22</v>
      </c>
      <c r="J27" s="262">
        <v>12</v>
      </c>
      <c r="K27" s="262">
        <v>12</v>
      </c>
      <c r="L27" s="262">
        <v>15</v>
      </c>
      <c r="M27" s="262">
        <v>5</v>
      </c>
      <c r="N27" s="262">
        <v>11</v>
      </c>
      <c r="O27" s="262">
        <v>10</v>
      </c>
      <c r="P27" s="262">
        <v>6</v>
      </c>
      <c r="Q27" s="262">
        <v>4</v>
      </c>
      <c r="R27" s="262">
        <v>10</v>
      </c>
      <c r="S27" s="262">
        <v>13</v>
      </c>
      <c r="T27" s="262">
        <v>12</v>
      </c>
      <c r="U27" s="262">
        <v>10</v>
      </c>
      <c r="V27" s="262">
        <v>8</v>
      </c>
      <c r="W27" s="262">
        <v>8</v>
      </c>
      <c r="X27" s="344">
        <v>7</v>
      </c>
      <c r="Y27" s="344">
        <v>14</v>
      </c>
    </row>
    <row r="28" spans="1:25" ht="13.5" x14ac:dyDescent="0.25">
      <c r="A28" s="959"/>
      <c r="B28" s="257" t="s">
        <v>4</v>
      </c>
      <c r="C28" s="334" t="s">
        <v>17</v>
      </c>
      <c r="D28" s="258">
        <v>51</v>
      </c>
      <c r="E28" s="258">
        <v>63</v>
      </c>
      <c r="F28" s="258">
        <v>58</v>
      </c>
      <c r="G28" s="258">
        <v>36</v>
      </c>
      <c r="H28" s="258">
        <v>42</v>
      </c>
      <c r="I28" s="258">
        <v>51</v>
      </c>
      <c r="J28" s="258">
        <v>32</v>
      </c>
      <c r="K28" s="258">
        <v>26</v>
      </c>
      <c r="L28" s="258">
        <v>33</v>
      </c>
      <c r="M28" s="258">
        <v>21</v>
      </c>
      <c r="N28" s="258">
        <v>20</v>
      </c>
      <c r="O28" s="258">
        <v>28</v>
      </c>
      <c r="P28" s="258">
        <v>18</v>
      </c>
      <c r="Q28" s="258">
        <v>14</v>
      </c>
      <c r="R28" s="258">
        <v>26</v>
      </c>
      <c r="S28" s="258">
        <v>21</v>
      </c>
      <c r="T28" s="258">
        <v>20</v>
      </c>
      <c r="U28" s="258">
        <v>19</v>
      </c>
      <c r="V28" s="258">
        <v>17</v>
      </c>
      <c r="W28" s="258">
        <v>14</v>
      </c>
      <c r="X28" s="345">
        <v>15</v>
      </c>
      <c r="Y28" s="345">
        <v>23</v>
      </c>
    </row>
    <row r="29" spans="1:25" ht="13.5" x14ac:dyDescent="0.25">
      <c r="A29" s="957" t="s">
        <v>82</v>
      </c>
      <c r="B29" s="257" t="s">
        <v>193</v>
      </c>
      <c r="C29" s="334" t="s">
        <v>17</v>
      </c>
      <c r="D29" s="262">
        <v>18</v>
      </c>
      <c r="E29" s="262">
        <v>24</v>
      </c>
      <c r="F29" s="262">
        <v>14</v>
      </c>
      <c r="G29" s="262">
        <v>17</v>
      </c>
      <c r="H29" s="262">
        <v>21</v>
      </c>
      <c r="I29" s="262">
        <v>12</v>
      </c>
      <c r="J29" s="262">
        <v>10</v>
      </c>
      <c r="K29" s="262">
        <v>8</v>
      </c>
      <c r="L29" s="262">
        <v>9</v>
      </c>
      <c r="M29" s="262">
        <v>8</v>
      </c>
      <c r="N29" s="262">
        <v>10</v>
      </c>
      <c r="O29" s="262">
        <v>13</v>
      </c>
      <c r="P29" s="262">
        <v>11</v>
      </c>
      <c r="Q29" s="262">
        <v>9</v>
      </c>
      <c r="R29" s="262">
        <v>8</v>
      </c>
      <c r="S29" s="262">
        <v>7</v>
      </c>
      <c r="T29" s="262">
        <v>3</v>
      </c>
      <c r="U29" s="262">
        <v>10</v>
      </c>
      <c r="V29" s="262">
        <v>7</v>
      </c>
      <c r="W29" s="262">
        <v>5</v>
      </c>
      <c r="X29" s="344">
        <v>5</v>
      </c>
      <c r="Y29" s="344">
        <v>5</v>
      </c>
    </row>
    <row r="30" spans="1:25" ht="13.5" x14ac:dyDescent="0.25">
      <c r="A30" s="958"/>
      <c r="B30" s="257" t="s">
        <v>194</v>
      </c>
      <c r="C30" s="334" t="s">
        <v>17</v>
      </c>
      <c r="D30" s="258">
        <v>6</v>
      </c>
      <c r="E30" s="258">
        <v>4</v>
      </c>
      <c r="F30" s="258">
        <v>1</v>
      </c>
      <c r="G30" s="258" t="s">
        <v>68</v>
      </c>
      <c r="H30" s="258">
        <v>4</v>
      </c>
      <c r="I30" s="258">
        <v>5</v>
      </c>
      <c r="J30" s="258">
        <v>1</v>
      </c>
      <c r="K30" s="258">
        <v>1</v>
      </c>
      <c r="L30" s="258" t="s">
        <v>68</v>
      </c>
      <c r="M30" s="258">
        <v>3</v>
      </c>
      <c r="N30" s="258">
        <v>2</v>
      </c>
      <c r="O30" s="258">
        <v>2</v>
      </c>
      <c r="P30" s="258">
        <v>1</v>
      </c>
      <c r="Q30" s="258" t="s">
        <v>68</v>
      </c>
      <c r="R30" s="258">
        <v>1</v>
      </c>
      <c r="S30" s="258" t="s">
        <v>68</v>
      </c>
      <c r="T30" s="258">
        <v>3</v>
      </c>
      <c r="U30" s="258">
        <v>1</v>
      </c>
      <c r="V30" s="258">
        <v>1</v>
      </c>
      <c r="W30" s="258">
        <v>1</v>
      </c>
      <c r="X30" s="345">
        <v>1</v>
      </c>
      <c r="Y30" s="345">
        <v>2</v>
      </c>
    </row>
    <row r="31" spans="1:25" ht="13.5" x14ac:dyDescent="0.25">
      <c r="A31" s="958"/>
      <c r="B31" s="257" t="s">
        <v>195</v>
      </c>
      <c r="C31" s="334" t="s">
        <v>17</v>
      </c>
      <c r="D31" s="262">
        <v>5</v>
      </c>
      <c r="E31" s="262">
        <v>14</v>
      </c>
      <c r="F31" s="262">
        <v>12</v>
      </c>
      <c r="G31" s="262">
        <v>13</v>
      </c>
      <c r="H31" s="262">
        <v>10</v>
      </c>
      <c r="I31" s="262">
        <v>12</v>
      </c>
      <c r="J31" s="262">
        <v>8</v>
      </c>
      <c r="K31" s="262">
        <v>3</v>
      </c>
      <c r="L31" s="262">
        <v>6</v>
      </c>
      <c r="M31" s="262">
        <v>4</v>
      </c>
      <c r="N31" s="262">
        <v>7</v>
      </c>
      <c r="O31" s="262">
        <v>4</v>
      </c>
      <c r="P31" s="262">
        <v>5</v>
      </c>
      <c r="Q31" s="262">
        <v>6</v>
      </c>
      <c r="R31" s="262">
        <v>6</v>
      </c>
      <c r="S31" s="262">
        <v>8</v>
      </c>
      <c r="T31" s="262">
        <v>3</v>
      </c>
      <c r="U31" s="262">
        <v>2</v>
      </c>
      <c r="V31" s="262">
        <v>5</v>
      </c>
      <c r="W31" s="262">
        <v>8</v>
      </c>
      <c r="X31" s="344">
        <v>3</v>
      </c>
      <c r="Y31" s="344">
        <v>2</v>
      </c>
    </row>
    <row r="32" spans="1:25" ht="13.5" x14ac:dyDescent="0.25">
      <c r="A32" s="959"/>
      <c r="B32" s="257" t="s">
        <v>4</v>
      </c>
      <c r="C32" s="334" t="s">
        <v>17</v>
      </c>
      <c r="D32" s="258">
        <v>29</v>
      </c>
      <c r="E32" s="258">
        <v>42</v>
      </c>
      <c r="F32" s="258">
        <v>27</v>
      </c>
      <c r="G32" s="258">
        <v>30</v>
      </c>
      <c r="H32" s="258">
        <v>35</v>
      </c>
      <c r="I32" s="258">
        <v>29</v>
      </c>
      <c r="J32" s="258">
        <v>19</v>
      </c>
      <c r="K32" s="258">
        <v>12</v>
      </c>
      <c r="L32" s="258">
        <v>15</v>
      </c>
      <c r="M32" s="258">
        <v>15</v>
      </c>
      <c r="N32" s="258">
        <v>19</v>
      </c>
      <c r="O32" s="258">
        <v>19</v>
      </c>
      <c r="P32" s="258">
        <v>17</v>
      </c>
      <c r="Q32" s="258">
        <v>15</v>
      </c>
      <c r="R32" s="258">
        <v>15</v>
      </c>
      <c r="S32" s="258">
        <v>15</v>
      </c>
      <c r="T32" s="258">
        <v>9</v>
      </c>
      <c r="U32" s="258">
        <v>13</v>
      </c>
      <c r="V32" s="258">
        <v>13</v>
      </c>
      <c r="W32" s="258">
        <v>14</v>
      </c>
      <c r="X32" s="345">
        <v>9</v>
      </c>
      <c r="Y32" s="345">
        <v>9</v>
      </c>
    </row>
    <row r="33" spans="1:25" ht="13.5" x14ac:dyDescent="0.25">
      <c r="A33" s="957" t="s">
        <v>83</v>
      </c>
      <c r="B33" s="257" t="s">
        <v>193</v>
      </c>
      <c r="C33" s="334" t="s">
        <v>17</v>
      </c>
      <c r="D33" s="262">
        <v>14</v>
      </c>
      <c r="E33" s="262">
        <v>15</v>
      </c>
      <c r="F33" s="262">
        <v>10</v>
      </c>
      <c r="G33" s="262">
        <v>15</v>
      </c>
      <c r="H33" s="262">
        <v>6</v>
      </c>
      <c r="I33" s="262">
        <v>11</v>
      </c>
      <c r="J33" s="262">
        <v>15</v>
      </c>
      <c r="K33" s="262">
        <v>8</v>
      </c>
      <c r="L33" s="262">
        <v>9</v>
      </c>
      <c r="M33" s="262">
        <v>7</v>
      </c>
      <c r="N33" s="262">
        <v>10</v>
      </c>
      <c r="O33" s="262">
        <v>4</v>
      </c>
      <c r="P33" s="262">
        <v>7</v>
      </c>
      <c r="Q33" s="262">
        <v>5</v>
      </c>
      <c r="R33" s="262">
        <v>6</v>
      </c>
      <c r="S33" s="262">
        <v>12</v>
      </c>
      <c r="T33" s="262">
        <v>9</v>
      </c>
      <c r="U33" s="262">
        <v>13</v>
      </c>
      <c r="V33" s="262">
        <v>11</v>
      </c>
      <c r="W33" s="262">
        <v>5</v>
      </c>
      <c r="X33" s="344">
        <v>6</v>
      </c>
      <c r="Y33" s="344">
        <v>6</v>
      </c>
    </row>
    <row r="34" spans="1:25" ht="13.5" x14ac:dyDescent="0.25">
      <c r="A34" s="958"/>
      <c r="B34" s="257" t="s">
        <v>194</v>
      </c>
      <c r="C34" s="334" t="s">
        <v>17</v>
      </c>
      <c r="D34" s="258">
        <v>8</v>
      </c>
      <c r="E34" s="258">
        <v>11</v>
      </c>
      <c r="F34" s="258">
        <v>8</v>
      </c>
      <c r="G34" s="258">
        <v>19</v>
      </c>
      <c r="H34" s="258">
        <v>9</v>
      </c>
      <c r="I34" s="258">
        <v>6</v>
      </c>
      <c r="J34" s="258">
        <v>7</v>
      </c>
      <c r="K34" s="258">
        <v>2</v>
      </c>
      <c r="L34" s="258">
        <v>4</v>
      </c>
      <c r="M34" s="258">
        <v>5</v>
      </c>
      <c r="N34" s="258">
        <v>3</v>
      </c>
      <c r="O34" s="258">
        <v>2</v>
      </c>
      <c r="P34" s="258">
        <v>3</v>
      </c>
      <c r="Q34" s="258">
        <v>7</v>
      </c>
      <c r="R34" s="258">
        <v>4</v>
      </c>
      <c r="S34" s="258">
        <v>4</v>
      </c>
      <c r="T34" s="258">
        <v>1</v>
      </c>
      <c r="U34" s="258">
        <v>2</v>
      </c>
      <c r="V34" s="258">
        <v>2</v>
      </c>
      <c r="W34" s="258" t="s">
        <v>68</v>
      </c>
      <c r="X34" s="345">
        <v>4</v>
      </c>
      <c r="Y34" s="345">
        <v>1</v>
      </c>
    </row>
    <row r="35" spans="1:25" ht="13.5" x14ac:dyDescent="0.25">
      <c r="A35" s="958"/>
      <c r="B35" s="257" t="s">
        <v>195</v>
      </c>
      <c r="C35" s="334" t="s">
        <v>17</v>
      </c>
      <c r="D35" s="262">
        <v>22</v>
      </c>
      <c r="E35" s="262">
        <v>19</v>
      </c>
      <c r="F35" s="262">
        <v>19</v>
      </c>
      <c r="G35" s="262">
        <v>16</v>
      </c>
      <c r="H35" s="262">
        <v>16</v>
      </c>
      <c r="I35" s="262">
        <v>22</v>
      </c>
      <c r="J35" s="262">
        <v>24</v>
      </c>
      <c r="K35" s="262">
        <v>14</v>
      </c>
      <c r="L35" s="262">
        <v>9</v>
      </c>
      <c r="M35" s="262">
        <v>8</v>
      </c>
      <c r="N35" s="262">
        <v>13</v>
      </c>
      <c r="O35" s="262">
        <v>9</v>
      </c>
      <c r="P35" s="262">
        <v>11</v>
      </c>
      <c r="Q35" s="262">
        <v>16</v>
      </c>
      <c r="R35" s="262">
        <v>8</v>
      </c>
      <c r="S35" s="262">
        <v>9</v>
      </c>
      <c r="T35" s="262">
        <v>8</v>
      </c>
      <c r="U35" s="262">
        <v>18</v>
      </c>
      <c r="V35" s="262">
        <v>12</v>
      </c>
      <c r="W35" s="262">
        <v>9</v>
      </c>
      <c r="X35" s="344">
        <v>20</v>
      </c>
      <c r="Y35" s="344">
        <v>7</v>
      </c>
    </row>
    <row r="36" spans="1:25" ht="13.5" x14ac:dyDescent="0.25">
      <c r="A36" s="959"/>
      <c r="B36" s="257" t="s">
        <v>4</v>
      </c>
      <c r="C36" s="334" t="s">
        <v>17</v>
      </c>
      <c r="D36" s="258">
        <v>44</v>
      </c>
      <c r="E36" s="258">
        <v>45</v>
      </c>
      <c r="F36" s="258">
        <v>37</v>
      </c>
      <c r="G36" s="258">
        <v>50</v>
      </c>
      <c r="H36" s="258">
        <v>31</v>
      </c>
      <c r="I36" s="258">
        <v>39</v>
      </c>
      <c r="J36" s="258">
        <v>46</v>
      </c>
      <c r="K36" s="258">
        <v>24</v>
      </c>
      <c r="L36" s="258">
        <v>22</v>
      </c>
      <c r="M36" s="258">
        <v>20</v>
      </c>
      <c r="N36" s="258">
        <v>26</v>
      </c>
      <c r="O36" s="258">
        <v>15</v>
      </c>
      <c r="P36" s="258">
        <v>21</v>
      </c>
      <c r="Q36" s="258">
        <v>28</v>
      </c>
      <c r="R36" s="258">
        <v>18</v>
      </c>
      <c r="S36" s="258">
        <v>25</v>
      </c>
      <c r="T36" s="258">
        <v>18</v>
      </c>
      <c r="U36" s="258">
        <v>33</v>
      </c>
      <c r="V36" s="258">
        <v>25</v>
      </c>
      <c r="W36" s="258">
        <v>14</v>
      </c>
      <c r="X36" s="345">
        <v>30</v>
      </c>
      <c r="Y36" s="345">
        <v>14</v>
      </c>
    </row>
    <row r="37" spans="1:25" x14ac:dyDescent="0.2">
      <c r="A37" s="346"/>
    </row>
    <row r="40" spans="1:25" ht="21.75" x14ac:dyDescent="0.2">
      <c r="B40" s="333" t="s">
        <v>3</v>
      </c>
      <c r="D40" s="237" t="s">
        <v>18</v>
      </c>
      <c r="E40" s="237" t="s">
        <v>19</v>
      </c>
      <c r="F40" s="237" t="s">
        <v>20</v>
      </c>
      <c r="G40" s="237" t="s">
        <v>21</v>
      </c>
      <c r="H40" s="237" t="s">
        <v>22</v>
      </c>
      <c r="I40" s="237" t="s">
        <v>23</v>
      </c>
      <c r="J40" s="237" t="s">
        <v>24</v>
      </c>
      <c r="K40" s="237" t="s">
        <v>25</v>
      </c>
      <c r="L40" s="237" t="s">
        <v>26</v>
      </c>
      <c r="M40" s="237" t="s">
        <v>27</v>
      </c>
      <c r="N40" s="237" t="s">
        <v>28</v>
      </c>
      <c r="O40" s="332" t="s">
        <v>29</v>
      </c>
      <c r="P40" s="332" t="s">
        <v>30</v>
      </c>
      <c r="Q40" s="237" t="s">
        <v>31</v>
      </c>
      <c r="R40" s="237" t="s">
        <v>32</v>
      </c>
      <c r="S40" s="237" t="s">
        <v>33</v>
      </c>
      <c r="T40" s="237" t="s">
        <v>34</v>
      </c>
      <c r="U40" s="332" t="s">
        <v>35</v>
      </c>
      <c r="V40" s="237" t="s">
        <v>36</v>
      </c>
      <c r="W40" s="237" t="s">
        <v>37</v>
      </c>
      <c r="X40" s="35" t="s">
        <v>38</v>
      </c>
      <c r="Y40" s="35" t="s">
        <v>39</v>
      </c>
    </row>
    <row r="41" spans="1:25" x14ac:dyDescent="0.2">
      <c r="A41" s="349" t="s">
        <v>79</v>
      </c>
      <c r="B41" s="273" t="s">
        <v>196</v>
      </c>
      <c r="D41" s="274">
        <v>68</v>
      </c>
      <c r="E41" s="274">
        <v>78</v>
      </c>
      <c r="F41" s="274">
        <v>52</v>
      </c>
      <c r="G41" s="274">
        <v>47</v>
      </c>
      <c r="H41" s="274">
        <v>47</v>
      </c>
      <c r="I41" s="274">
        <v>60</v>
      </c>
      <c r="J41" s="274">
        <v>45</v>
      </c>
      <c r="K41" s="274">
        <v>40</v>
      </c>
      <c r="L41" s="274">
        <v>39</v>
      </c>
      <c r="M41" s="274">
        <v>36</v>
      </c>
      <c r="N41" s="274">
        <v>34</v>
      </c>
      <c r="O41" s="274">
        <v>43</v>
      </c>
      <c r="P41" s="274">
        <v>37</v>
      </c>
      <c r="Q41" s="274">
        <v>28</v>
      </c>
      <c r="R41" s="274">
        <v>34</v>
      </c>
      <c r="S41" s="274">
        <v>29</v>
      </c>
      <c r="T41" s="274">
        <v>23</v>
      </c>
      <c r="U41" s="274">
        <v>31</v>
      </c>
      <c r="V41" s="274">
        <v>32</v>
      </c>
      <c r="W41" s="274">
        <v>20</v>
      </c>
      <c r="X41" s="340">
        <v>23</v>
      </c>
      <c r="Y41" s="340">
        <v>22</v>
      </c>
    </row>
    <row r="42" spans="1:25" x14ac:dyDescent="0.2">
      <c r="A42" s="350"/>
      <c r="B42" s="273" t="s">
        <v>197</v>
      </c>
      <c r="D42" s="276">
        <v>26</v>
      </c>
      <c r="E42" s="276">
        <v>23</v>
      </c>
      <c r="F42" s="276">
        <v>15</v>
      </c>
      <c r="G42" s="276">
        <v>25</v>
      </c>
      <c r="H42" s="276">
        <v>28</v>
      </c>
      <c r="I42" s="276">
        <v>15</v>
      </c>
      <c r="J42" s="276">
        <v>15</v>
      </c>
      <c r="K42" s="276">
        <v>7</v>
      </c>
      <c r="L42" s="276">
        <v>11</v>
      </c>
      <c r="M42" s="276">
        <v>9</v>
      </c>
      <c r="N42" s="276">
        <v>9</v>
      </c>
      <c r="O42" s="276">
        <v>8</v>
      </c>
      <c r="P42" s="276">
        <v>4</v>
      </c>
      <c r="Q42" s="276">
        <v>10</v>
      </c>
      <c r="R42" s="276">
        <v>10</v>
      </c>
      <c r="S42" s="276">
        <v>5</v>
      </c>
      <c r="T42" s="276">
        <v>11</v>
      </c>
      <c r="U42" s="276">
        <v>6</v>
      </c>
      <c r="V42" s="276">
        <v>5</v>
      </c>
      <c r="W42" s="276">
        <v>2</v>
      </c>
      <c r="X42" s="342">
        <v>7</v>
      </c>
      <c r="Y42" s="342">
        <v>4</v>
      </c>
    </row>
    <row r="43" spans="1:25" x14ac:dyDescent="0.2">
      <c r="A43" s="350"/>
      <c r="B43" s="273" t="s">
        <v>198</v>
      </c>
      <c r="D43" s="274">
        <v>74</v>
      </c>
      <c r="E43" s="274">
        <v>84</v>
      </c>
      <c r="F43" s="274">
        <v>87</v>
      </c>
      <c r="G43" s="274">
        <v>69</v>
      </c>
      <c r="H43" s="274">
        <v>59</v>
      </c>
      <c r="I43" s="274">
        <v>90</v>
      </c>
      <c r="J43" s="274">
        <v>59</v>
      </c>
      <c r="K43" s="274">
        <v>49</v>
      </c>
      <c r="L43" s="274">
        <v>43</v>
      </c>
      <c r="M43" s="274">
        <v>34</v>
      </c>
      <c r="N43" s="274">
        <v>40</v>
      </c>
      <c r="O43" s="274">
        <v>41</v>
      </c>
      <c r="P43" s="274">
        <v>29</v>
      </c>
      <c r="Q43" s="274">
        <v>39</v>
      </c>
      <c r="R43" s="274">
        <v>40</v>
      </c>
      <c r="S43" s="274">
        <v>42</v>
      </c>
      <c r="T43" s="274">
        <v>35</v>
      </c>
      <c r="U43" s="274">
        <v>39</v>
      </c>
      <c r="V43" s="274">
        <v>41</v>
      </c>
      <c r="W43" s="274">
        <v>37</v>
      </c>
      <c r="X43" s="340">
        <v>50</v>
      </c>
      <c r="Y43" s="340">
        <v>33</v>
      </c>
    </row>
    <row r="44" spans="1:25" x14ac:dyDescent="0.2">
      <c r="A44" s="351"/>
    </row>
    <row r="48" spans="1:25" ht="15" x14ac:dyDescent="0.25">
      <c r="B48" s="699" t="s">
        <v>490</v>
      </c>
      <c r="D48" s="347" t="s">
        <v>199</v>
      </c>
    </row>
    <row r="66" spans="4:4" x14ac:dyDescent="0.2">
      <c r="D66" s="277" t="s">
        <v>118</v>
      </c>
    </row>
    <row r="67" spans="4:4" x14ac:dyDescent="0.2">
      <c r="D67" s="278"/>
    </row>
  </sheetData>
  <mergeCells count="23">
    <mergeCell ref="A3:C3"/>
    <mergeCell ref="D3:W3"/>
    <mergeCell ref="A4:C4"/>
    <mergeCell ref="D4:W4"/>
    <mergeCell ref="A5:C5"/>
    <mergeCell ref="D5:W5"/>
    <mergeCell ref="A13:A16"/>
    <mergeCell ref="A6:C6"/>
    <mergeCell ref="D6:W6"/>
    <mergeCell ref="A7:C7"/>
    <mergeCell ref="D7:W7"/>
    <mergeCell ref="A8:C8"/>
    <mergeCell ref="D8:W8"/>
    <mergeCell ref="A9:C9"/>
    <mergeCell ref="D9:W9"/>
    <mergeCell ref="A10:C10"/>
    <mergeCell ref="D10:W10"/>
    <mergeCell ref="A11:C11"/>
    <mergeCell ref="A17:A20"/>
    <mergeCell ref="A21:A24"/>
    <mergeCell ref="A25:A28"/>
    <mergeCell ref="A29:A32"/>
    <mergeCell ref="A33:A36"/>
  </mergeCells>
  <hyperlinks>
    <hyperlink ref="A2" r:id="rId1" display="http://dati.istat.it/OECDStat_Metadata/ShowMetadata.ashx?Dataset=DCIS_MORTIFERITISTR1&amp;ShowOnWeb=true&amp;Lang=it"/>
    <hyperlink ref="O11" r:id="rId2" display="http://dati.istat.it/OECDStat_Metadata/ShowMetadata.ashx?Dataset=DCIS_MORTIFERITISTR1&amp;Coords=[TIME].[2012]&amp;ShowOnWeb=true&amp;Lang=it"/>
    <hyperlink ref="P11" r:id="rId3" display="http://dati.istat.it/OECDStat_Metadata/ShowMetadata.ashx?Dataset=DCIS_MORTIFERITISTR1&amp;Coords=[TIME].[2013]&amp;ShowOnWeb=true&amp;Lang=it"/>
    <hyperlink ref="U11" r:id="rId4" display="http://dati.istat.it/OECDStat_Metadata/ShowMetadata.ashx?Dataset=DCIS_MORTIFERITISTR1&amp;Coords=[TIME].[2018]&amp;ShowOnWeb=true&amp;Lang=it"/>
    <hyperlink ref="O40" r:id="rId5" display="http://dati.istat.it/OECDStat_Metadata/ShowMetadata.ashx?Dataset=DCIS_MORTIFERITISTR1&amp;Coords=[TIME].[2012]&amp;ShowOnWeb=true&amp;Lang=it"/>
    <hyperlink ref="P40" r:id="rId6" display="http://dati.istat.it/OECDStat_Metadata/ShowMetadata.ashx?Dataset=DCIS_MORTIFERITISTR1&amp;Coords=[TIME].[2013]&amp;ShowOnWeb=true&amp;Lang=it"/>
    <hyperlink ref="U40" r:id="rId7" display="http://dati.istat.it/OECDStat_Metadata/ShowMetadata.ashx?Dataset=DCIS_MORTIFERITISTR1&amp;Coords=[TIME].[2018]&amp;ShowOnWeb=true&amp;Lang=it"/>
    <hyperlink ref="B48" location="Indice!B1" display="Torna all'indice"/>
  </hyperlinks>
  <pageMargins left="0.75" right="0.75" top="1" bottom="1" header="0.5" footer="0.5"/>
  <pageSetup orientation="portrait" r:id="rId8"/>
  <drawing r:id="rId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70"/>
  <sheetViews>
    <sheetView showGridLines="0" topLeftCell="A23" workbookViewId="0">
      <selection activeCell="Z28" sqref="Z28"/>
    </sheetView>
  </sheetViews>
  <sheetFormatPr defaultRowHeight="12.75" x14ac:dyDescent="0.2"/>
  <cols>
    <col min="1" max="2" width="27.42578125" style="231" customWidth="1"/>
    <col min="3" max="3" width="2.42578125" style="231" customWidth="1"/>
    <col min="4" max="16384" width="9.140625" style="231"/>
  </cols>
  <sheetData>
    <row r="1" spans="1:25" hidden="1" x14ac:dyDescent="0.2">
      <c r="A1" s="330" t="e">
        <f ca="1">DotStatQuery(B1)</f>
        <v>#NAME?</v>
      </c>
      <c r="B1" s="330" t="s">
        <v>200</v>
      </c>
    </row>
    <row r="2" spans="1:25" ht="23.25" x14ac:dyDescent="0.2">
      <c r="A2" s="331" t="s">
        <v>187</v>
      </c>
    </row>
    <row r="3" spans="1:25" x14ac:dyDescent="0.2">
      <c r="A3" s="963" t="s">
        <v>1</v>
      </c>
      <c r="B3" s="964"/>
      <c r="C3" s="965"/>
      <c r="D3" s="966" t="s">
        <v>188</v>
      </c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8"/>
    </row>
    <row r="4" spans="1:25" x14ac:dyDescent="0.2">
      <c r="A4" s="963" t="s">
        <v>189</v>
      </c>
      <c r="B4" s="964"/>
      <c r="C4" s="965"/>
      <c r="D4" s="966" t="s">
        <v>4</v>
      </c>
      <c r="E4" s="967"/>
      <c r="F4" s="967"/>
      <c r="G4" s="967"/>
      <c r="H4" s="967"/>
      <c r="I4" s="967"/>
      <c r="J4" s="967"/>
      <c r="K4" s="967"/>
      <c r="L4" s="967"/>
      <c r="M4" s="967"/>
      <c r="N4" s="967"/>
      <c r="O4" s="967"/>
      <c r="P4" s="967"/>
      <c r="Q4" s="967"/>
      <c r="R4" s="967"/>
      <c r="S4" s="967"/>
      <c r="T4" s="967"/>
      <c r="U4" s="967"/>
      <c r="V4" s="967"/>
      <c r="W4" s="968"/>
    </row>
    <row r="5" spans="1:25" x14ac:dyDescent="0.2">
      <c r="A5" s="963" t="s">
        <v>190</v>
      </c>
      <c r="B5" s="964"/>
      <c r="C5" s="965"/>
      <c r="D5" s="966" t="s">
        <v>4</v>
      </c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8"/>
    </row>
    <row r="6" spans="1:25" x14ac:dyDescent="0.2">
      <c r="A6" s="963" t="s">
        <v>11</v>
      </c>
      <c r="B6" s="964"/>
      <c r="C6" s="965"/>
      <c r="D6" s="966" t="s">
        <v>4</v>
      </c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  <c r="U6" s="967"/>
      <c r="V6" s="967"/>
      <c r="W6" s="968"/>
    </row>
    <row r="7" spans="1:25" x14ac:dyDescent="0.2">
      <c r="A7" s="963" t="s">
        <v>5</v>
      </c>
      <c r="B7" s="964"/>
      <c r="C7" s="965"/>
      <c r="D7" s="966" t="s">
        <v>4</v>
      </c>
      <c r="E7" s="967"/>
      <c r="F7" s="967"/>
      <c r="G7" s="967"/>
      <c r="H7" s="967"/>
      <c r="I7" s="967"/>
      <c r="J7" s="967"/>
      <c r="K7" s="967"/>
      <c r="L7" s="967"/>
      <c r="M7" s="967"/>
      <c r="N7" s="967"/>
      <c r="O7" s="967"/>
      <c r="P7" s="967"/>
      <c r="Q7" s="967"/>
      <c r="R7" s="967"/>
      <c r="S7" s="967"/>
      <c r="T7" s="967"/>
      <c r="U7" s="967"/>
      <c r="V7" s="967"/>
      <c r="W7" s="968"/>
    </row>
    <row r="8" spans="1:25" x14ac:dyDescent="0.2">
      <c r="A8" s="963" t="s">
        <v>191</v>
      </c>
      <c r="B8" s="964"/>
      <c r="C8" s="965"/>
      <c r="D8" s="966" t="s">
        <v>4</v>
      </c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  <c r="P8" s="967"/>
      <c r="Q8" s="967"/>
      <c r="R8" s="967"/>
      <c r="S8" s="967"/>
      <c r="T8" s="967"/>
      <c r="U8" s="967"/>
      <c r="V8" s="967"/>
      <c r="W8" s="968"/>
    </row>
    <row r="9" spans="1:25" x14ac:dyDescent="0.2">
      <c r="A9" s="963" t="s">
        <v>192</v>
      </c>
      <c r="B9" s="964"/>
      <c r="C9" s="965"/>
      <c r="D9" s="966" t="s">
        <v>120</v>
      </c>
      <c r="E9" s="967"/>
      <c r="F9" s="967"/>
      <c r="G9" s="967"/>
      <c r="H9" s="967"/>
      <c r="I9" s="967"/>
      <c r="J9" s="967"/>
      <c r="K9" s="967"/>
      <c r="L9" s="967"/>
      <c r="M9" s="967"/>
      <c r="N9" s="967"/>
      <c r="O9" s="967"/>
      <c r="P9" s="967"/>
      <c r="Q9" s="967"/>
      <c r="R9" s="967"/>
      <c r="S9" s="967"/>
      <c r="T9" s="967"/>
      <c r="U9" s="967"/>
      <c r="V9" s="967"/>
      <c r="W9" s="968"/>
    </row>
    <row r="10" spans="1:25" x14ac:dyDescent="0.2">
      <c r="A10" s="963" t="s">
        <v>12</v>
      </c>
      <c r="B10" s="964"/>
      <c r="C10" s="965"/>
      <c r="D10" s="966" t="s">
        <v>4</v>
      </c>
      <c r="E10" s="967"/>
      <c r="F10" s="967"/>
      <c r="G10" s="967"/>
      <c r="H10" s="967"/>
      <c r="I10" s="967"/>
      <c r="J10" s="967"/>
      <c r="K10" s="967"/>
      <c r="L10" s="967"/>
      <c r="M10" s="967"/>
      <c r="N10" s="967"/>
      <c r="O10" s="967"/>
      <c r="P10" s="967"/>
      <c r="Q10" s="967"/>
      <c r="R10" s="967"/>
      <c r="S10" s="967"/>
      <c r="T10" s="967"/>
      <c r="U10" s="967"/>
      <c r="V10" s="967"/>
      <c r="W10" s="968"/>
    </row>
    <row r="11" spans="1:25" x14ac:dyDescent="0.2">
      <c r="A11" s="972" t="s">
        <v>16</v>
      </c>
      <c r="B11" s="973"/>
      <c r="C11" s="974"/>
      <c r="D11" s="237" t="s">
        <v>18</v>
      </c>
      <c r="E11" s="237" t="s">
        <v>19</v>
      </c>
      <c r="F11" s="237" t="s">
        <v>20</v>
      </c>
      <c r="G11" s="237" t="s">
        <v>21</v>
      </c>
      <c r="H11" s="237" t="s">
        <v>22</v>
      </c>
      <c r="I11" s="237" t="s">
        <v>23</v>
      </c>
      <c r="J11" s="237" t="s">
        <v>24</v>
      </c>
      <c r="K11" s="237" t="s">
        <v>25</v>
      </c>
      <c r="L11" s="237" t="s">
        <v>26</v>
      </c>
      <c r="M11" s="237" t="s">
        <v>27</v>
      </c>
      <c r="N11" s="237" t="s">
        <v>28</v>
      </c>
      <c r="O11" s="332" t="s">
        <v>29</v>
      </c>
      <c r="P11" s="332" t="s">
        <v>30</v>
      </c>
      <c r="Q11" s="237" t="s">
        <v>31</v>
      </c>
      <c r="R11" s="237" t="s">
        <v>32</v>
      </c>
      <c r="S11" s="237" t="s">
        <v>33</v>
      </c>
      <c r="T11" s="237" t="s">
        <v>34</v>
      </c>
      <c r="U11" s="332" t="s">
        <v>35</v>
      </c>
      <c r="V11" s="237" t="s">
        <v>36</v>
      </c>
      <c r="W11" s="237" t="s">
        <v>37</v>
      </c>
      <c r="X11" s="35" t="s">
        <v>38</v>
      </c>
      <c r="Y11" s="35" t="s">
        <v>39</v>
      </c>
    </row>
    <row r="12" spans="1:25" ht="22.5" x14ac:dyDescent="0.25">
      <c r="A12" s="333" t="s">
        <v>8</v>
      </c>
      <c r="B12" s="333" t="s">
        <v>3</v>
      </c>
      <c r="C12" s="334" t="s">
        <v>17</v>
      </c>
      <c r="D12" s="334" t="s">
        <v>17</v>
      </c>
      <c r="E12" s="334" t="s">
        <v>17</v>
      </c>
      <c r="F12" s="334" t="s">
        <v>17</v>
      </c>
      <c r="G12" s="334" t="s">
        <v>17</v>
      </c>
      <c r="H12" s="334" t="s">
        <v>17</v>
      </c>
      <c r="I12" s="334" t="s">
        <v>17</v>
      </c>
      <c r="J12" s="334" t="s">
        <v>17</v>
      </c>
      <c r="K12" s="334" t="s">
        <v>17</v>
      </c>
      <c r="L12" s="334" t="s">
        <v>17</v>
      </c>
      <c r="M12" s="334" t="s">
        <v>17</v>
      </c>
      <c r="N12" s="334" t="s">
        <v>17</v>
      </c>
      <c r="O12" s="334" t="s">
        <v>17</v>
      </c>
      <c r="P12" s="334" t="s">
        <v>17</v>
      </c>
      <c r="Q12" s="334" t="s">
        <v>17</v>
      </c>
      <c r="R12" s="334" t="s">
        <v>17</v>
      </c>
      <c r="S12" s="334" t="s">
        <v>17</v>
      </c>
      <c r="T12" s="334" t="s">
        <v>17</v>
      </c>
      <c r="U12" s="334" t="s">
        <v>17</v>
      </c>
      <c r="V12" s="334" t="s">
        <v>17</v>
      </c>
      <c r="W12" s="334" t="s">
        <v>17</v>
      </c>
      <c r="X12" s="103" t="s">
        <v>17</v>
      </c>
      <c r="Y12" s="103" t="s">
        <v>17</v>
      </c>
    </row>
    <row r="13" spans="1:25" s="336" customFormat="1" ht="13.5" x14ac:dyDescent="0.25">
      <c r="A13" s="975" t="s">
        <v>9</v>
      </c>
      <c r="B13" s="248" t="s">
        <v>193</v>
      </c>
      <c r="C13" s="334" t="s">
        <v>17</v>
      </c>
      <c r="D13" s="249">
        <v>276839</v>
      </c>
      <c r="E13" s="249">
        <v>270754</v>
      </c>
      <c r="F13" s="249">
        <v>260072</v>
      </c>
      <c r="G13" s="249">
        <v>249709</v>
      </c>
      <c r="H13" s="249">
        <v>244448</v>
      </c>
      <c r="I13" s="249">
        <v>242042</v>
      </c>
      <c r="J13" s="249">
        <v>238712</v>
      </c>
      <c r="K13" s="249">
        <v>228331</v>
      </c>
      <c r="L13" s="249">
        <v>223166</v>
      </c>
      <c r="M13" s="249">
        <v>220332</v>
      </c>
      <c r="N13" s="249">
        <v>213001</v>
      </c>
      <c r="O13" s="249">
        <v>192788</v>
      </c>
      <c r="P13" s="249">
        <v>184962</v>
      </c>
      <c r="Q13" s="249">
        <v>180474</v>
      </c>
      <c r="R13" s="249">
        <v>175156</v>
      </c>
      <c r="S13" s="249">
        <v>176423</v>
      </c>
      <c r="T13" s="249">
        <v>174612</v>
      </c>
      <c r="U13" s="249">
        <v>169607</v>
      </c>
      <c r="V13" s="249">
        <v>168794</v>
      </c>
      <c r="W13" s="249">
        <v>111532</v>
      </c>
      <c r="X13" s="344">
        <v>142729</v>
      </c>
      <c r="Y13" s="344">
        <v>155934</v>
      </c>
    </row>
    <row r="14" spans="1:25" s="336" customFormat="1" ht="13.5" x14ac:dyDescent="0.25">
      <c r="A14" s="976"/>
      <c r="B14" s="248" t="s">
        <v>194</v>
      </c>
      <c r="C14" s="334" t="s">
        <v>17</v>
      </c>
      <c r="D14" s="337">
        <v>26774</v>
      </c>
      <c r="E14" s="337">
        <v>27827</v>
      </c>
      <c r="F14" s="337">
        <v>25237</v>
      </c>
      <c r="G14" s="337">
        <v>23908</v>
      </c>
      <c r="H14" s="337">
        <v>23862</v>
      </c>
      <c r="I14" s="337">
        <v>22646</v>
      </c>
      <c r="J14" s="337">
        <v>23135</v>
      </c>
      <c r="K14" s="337">
        <v>20631</v>
      </c>
      <c r="L14" s="337">
        <v>20538</v>
      </c>
      <c r="M14" s="337">
        <v>20667</v>
      </c>
      <c r="N14" s="337">
        <v>18515</v>
      </c>
      <c r="O14" s="337">
        <v>15866</v>
      </c>
      <c r="P14" s="337">
        <v>15447</v>
      </c>
      <c r="Q14" s="337">
        <v>15290</v>
      </c>
      <c r="R14" s="337">
        <v>15850</v>
      </c>
      <c r="S14" s="337">
        <v>15790</v>
      </c>
      <c r="T14" s="337">
        <v>15844</v>
      </c>
      <c r="U14" s="337">
        <v>15545</v>
      </c>
      <c r="V14" s="337">
        <v>15009</v>
      </c>
      <c r="W14" s="337">
        <v>8465</v>
      </c>
      <c r="X14" s="345">
        <v>12023</v>
      </c>
      <c r="Y14" s="345">
        <v>13579</v>
      </c>
    </row>
    <row r="15" spans="1:25" s="336" customFormat="1" ht="13.5" x14ac:dyDescent="0.25">
      <c r="A15" s="976"/>
      <c r="B15" s="248" t="s">
        <v>195</v>
      </c>
      <c r="C15" s="334" t="s">
        <v>17</v>
      </c>
      <c r="D15" s="249">
        <v>69673</v>
      </c>
      <c r="E15" s="249">
        <v>79910</v>
      </c>
      <c r="F15" s="249">
        <v>71166</v>
      </c>
      <c r="G15" s="249">
        <v>69562</v>
      </c>
      <c r="H15" s="249">
        <v>66548</v>
      </c>
      <c r="I15" s="249">
        <v>68267</v>
      </c>
      <c r="J15" s="249">
        <v>64003</v>
      </c>
      <c r="K15" s="249">
        <v>61783</v>
      </c>
      <c r="L15" s="249">
        <v>63554</v>
      </c>
      <c r="M15" s="249">
        <v>63721</v>
      </c>
      <c r="N15" s="249">
        <v>60503</v>
      </c>
      <c r="O15" s="249">
        <v>58210</v>
      </c>
      <c r="P15" s="249">
        <v>57684</v>
      </c>
      <c r="Q15" s="249">
        <v>55383</v>
      </c>
      <c r="R15" s="249">
        <v>55914</v>
      </c>
      <c r="S15" s="249">
        <v>56962</v>
      </c>
      <c r="T15" s="249">
        <v>56294</v>
      </c>
      <c r="U15" s="249">
        <v>57767</v>
      </c>
      <c r="V15" s="249">
        <v>57581</v>
      </c>
      <c r="W15" s="249">
        <v>39251</v>
      </c>
      <c r="X15" s="344">
        <v>49976</v>
      </c>
      <c r="Y15" s="344">
        <v>53962</v>
      </c>
    </row>
    <row r="16" spans="1:25" s="336" customFormat="1" ht="13.5" x14ac:dyDescent="0.25">
      <c r="A16" s="977"/>
      <c r="B16" s="248" t="s">
        <v>4</v>
      </c>
      <c r="C16" s="334" t="s">
        <v>17</v>
      </c>
      <c r="D16" s="337">
        <v>373286</v>
      </c>
      <c r="E16" s="337">
        <v>378491</v>
      </c>
      <c r="F16" s="337">
        <v>356475</v>
      </c>
      <c r="G16" s="337">
        <v>343179</v>
      </c>
      <c r="H16" s="337">
        <v>334858</v>
      </c>
      <c r="I16" s="337">
        <v>332955</v>
      </c>
      <c r="J16" s="337">
        <v>325850</v>
      </c>
      <c r="K16" s="337">
        <v>310745</v>
      </c>
      <c r="L16" s="337">
        <v>307258</v>
      </c>
      <c r="M16" s="337">
        <v>304720</v>
      </c>
      <c r="N16" s="337">
        <v>292019</v>
      </c>
      <c r="O16" s="337">
        <v>266864</v>
      </c>
      <c r="P16" s="337">
        <v>258093</v>
      </c>
      <c r="Q16" s="337">
        <v>251147</v>
      </c>
      <c r="R16" s="337">
        <v>246920</v>
      </c>
      <c r="S16" s="337">
        <v>249175</v>
      </c>
      <c r="T16" s="337">
        <v>246750</v>
      </c>
      <c r="U16" s="337">
        <v>242919</v>
      </c>
      <c r="V16" s="337">
        <v>241384</v>
      </c>
      <c r="W16" s="337">
        <v>159248</v>
      </c>
      <c r="X16" s="345">
        <v>204728</v>
      </c>
      <c r="Y16" s="345">
        <v>223475</v>
      </c>
    </row>
    <row r="17" spans="1:25" s="341" customFormat="1" ht="13.5" x14ac:dyDescent="0.25">
      <c r="A17" s="978" t="s">
        <v>79</v>
      </c>
      <c r="B17" s="273" t="s">
        <v>193</v>
      </c>
      <c r="C17" s="348" t="s">
        <v>17</v>
      </c>
      <c r="D17" s="274">
        <v>5358</v>
      </c>
      <c r="E17" s="274">
        <v>5286</v>
      </c>
      <c r="F17" s="274">
        <v>5361</v>
      </c>
      <c r="G17" s="274">
        <v>4712</v>
      </c>
      <c r="H17" s="274">
        <v>4567</v>
      </c>
      <c r="I17" s="274">
        <v>4426</v>
      </c>
      <c r="J17" s="274">
        <v>4136</v>
      </c>
      <c r="K17" s="274">
        <v>3894</v>
      </c>
      <c r="L17" s="274">
        <v>3656</v>
      </c>
      <c r="M17" s="274">
        <v>4063</v>
      </c>
      <c r="N17" s="274">
        <v>4177</v>
      </c>
      <c r="O17" s="274">
        <v>3711</v>
      </c>
      <c r="P17" s="274">
        <v>3579</v>
      </c>
      <c r="Q17" s="274">
        <v>3372</v>
      </c>
      <c r="R17" s="274">
        <v>3117</v>
      </c>
      <c r="S17" s="274">
        <v>2850</v>
      </c>
      <c r="T17" s="274">
        <v>2754</v>
      </c>
      <c r="U17" s="274">
        <v>2879</v>
      </c>
      <c r="V17" s="274">
        <v>2898</v>
      </c>
      <c r="W17" s="274">
        <v>1953</v>
      </c>
      <c r="X17" s="340">
        <v>2270</v>
      </c>
      <c r="Y17" s="340">
        <v>2478</v>
      </c>
    </row>
    <row r="18" spans="1:25" s="341" customFormat="1" ht="13.5" x14ac:dyDescent="0.25">
      <c r="A18" s="979"/>
      <c r="B18" s="273" t="s">
        <v>194</v>
      </c>
      <c r="C18" s="348" t="s">
        <v>17</v>
      </c>
      <c r="D18" s="276">
        <v>923</v>
      </c>
      <c r="E18" s="276">
        <v>931</v>
      </c>
      <c r="F18" s="276">
        <v>823</v>
      </c>
      <c r="G18" s="276">
        <v>768</v>
      </c>
      <c r="H18" s="276">
        <v>727</v>
      </c>
      <c r="I18" s="276">
        <v>526</v>
      </c>
      <c r="J18" s="276">
        <v>599</v>
      </c>
      <c r="K18" s="276">
        <v>511</v>
      </c>
      <c r="L18" s="276">
        <v>579</v>
      </c>
      <c r="M18" s="276">
        <v>542</v>
      </c>
      <c r="N18" s="276">
        <v>508</v>
      </c>
      <c r="O18" s="276">
        <v>405</v>
      </c>
      <c r="P18" s="276">
        <v>422</v>
      </c>
      <c r="Q18" s="276">
        <v>460</v>
      </c>
      <c r="R18" s="276">
        <v>393</v>
      </c>
      <c r="S18" s="276">
        <v>417</v>
      </c>
      <c r="T18" s="276">
        <v>419</v>
      </c>
      <c r="U18" s="276">
        <v>370</v>
      </c>
      <c r="V18" s="276">
        <v>381</v>
      </c>
      <c r="W18" s="276">
        <v>221</v>
      </c>
      <c r="X18" s="342">
        <v>347</v>
      </c>
      <c r="Y18" s="342">
        <v>272</v>
      </c>
    </row>
    <row r="19" spans="1:25" s="341" customFormat="1" ht="13.5" x14ac:dyDescent="0.25">
      <c r="A19" s="979"/>
      <c r="B19" s="273" t="s">
        <v>195</v>
      </c>
      <c r="C19" s="348" t="s">
        <v>17</v>
      </c>
      <c r="D19" s="274">
        <v>2061</v>
      </c>
      <c r="E19" s="274">
        <v>2279</v>
      </c>
      <c r="F19" s="274">
        <v>1882</v>
      </c>
      <c r="G19" s="274">
        <v>2064</v>
      </c>
      <c r="H19" s="274">
        <v>1931</v>
      </c>
      <c r="I19" s="274">
        <v>2100</v>
      </c>
      <c r="J19" s="274">
        <v>1647</v>
      </c>
      <c r="K19" s="274">
        <v>1638</v>
      </c>
      <c r="L19" s="274">
        <v>1754</v>
      </c>
      <c r="M19" s="274">
        <v>1772</v>
      </c>
      <c r="N19" s="274">
        <v>1536</v>
      </c>
      <c r="O19" s="274">
        <v>1408</v>
      </c>
      <c r="P19" s="274">
        <v>1463</v>
      </c>
      <c r="Q19" s="274">
        <v>1363</v>
      </c>
      <c r="R19" s="274">
        <v>1317</v>
      </c>
      <c r="S19" s="274">
        <v>1317</v>
      </c>
      <c r="T19" s="274">
        <v>1222</v>
      </c>
      <c r="U19" s="274">
        <v>1434</v>
      </c>
      <c r="V19" s="274">
        <v>1369</v>
      </c>
      <c r="W19" s="274">
        <v>916</v>
      </c>
      <c r="X19" s="340">
        <v>1205</v>
      </c>
      <c r="Y19" s="340">
        <v>1225</v>
      </c>
    </row>
    <row r="20" spans="1:25" s="341" customFormat="1" ht="13.5" x14ac:dyDescent="0.25">
      <c r="A20" s="980"/>
      <c r="B20" s="273" t="s">
        <v>4</v>
      </c>
      <c r="C20" s="348" t="s">
        <v>17</v>
      </c>
      <c r="D20" s="276">
        <v>8342</v>
      </c>
      <c r="E20" s="276">
        <v>8496</v>
      </c>
      <c r="F20" s="276">
        <v>8066</v>
      </c>
      <c r="G20" s="276">
        <v>7544</v>
      </c>
      <c r="H20" s="276">
        <v>7225</v>
      </c>
      <c r="I20" s="276">
        <v>7052</v>
      </c>
      <c r="J20" s="276">
        <v>6382</v>
      </c>
      <c r="K20" s="276">
        <v>6043</v>
      </c>
      <c r="L20" s="276">
        <v>5989</v>
      </c>
      <c r="M20" s="276">
        <v>6377</v>
      </c>
      <c r="N20" s="276">
        <v>6221</v>
      </c>
      <c r="O20" s="276">
        <v>5524</v>
      </c>
      <c r="P20" s="276">
        <v>5464</v>
      </c>
      <c r="Q20" s="276">
        <v>5195</v>
      </c>
      <c r="R20" s="276">
        <v>4827</v>
      </c>
      <c r="S20" s="276">
        <v>4584</v>
      </c>
      <c r="T20" s="276">
        <v>4395</v>
      </c>
      <c r="U20" s="276">
        <v>4683</v>
      </c>
      <c r="V20" s="276">
        <v>4648</v>
      </c>
      <c r="W20" s="276">
        <v>3090</v>
      </c>
      <c r="X20" s="343">
        <v>3822</v>
      </c>
      <c r="Y20" s="343">
        <v>3975</v>
      </c>
    </row>
    <row r="21" spans="1:25" ht="13.5" x14ac:dyDescent="0.25">
      <c r="A21" s="981" t="s">
        <v>80</v>
      </c>
      <c r="B21" s="257" t="s">
        <v>193</v>
      </c>
      <c r="C21" s="334" t="s">
        <v>17</v>
      </c>
      <c r="D21" s="262">
        <v>940</v>
      </c>
      <c r="E21" s="262">
        <v>849</v>
      </c>
      <c r="F21" s="262">
        <v>750</v>
      </c>
      <c r="G21" s="262">
        <v>793</v>
      </c>
      <c r="H21" s="262">
        <v>733</v>
      </c>
      <c r="I21" s="262">
        <v>810</v>
      </c>
      <c r="J21" s="262">
        <v>779</v>
      </c>
      <c r="K21" s="262">
        <v>749</v>
      </c>
      <c r="L21" s="262">
        <v>651</v>
      </c>
      <c r="M21" s="262">
        <v>675</v>
      </c>
      <c r="N21" s="262">
        <v>749</v>
      </c>
      <c r="O21" s="262">
        <v>590</v>
      </c>
      <c r="P21" s="262">
        <v>655</v>
      </c>
      <c r="Q21" s="262">
        <v>528</v>
      </c>
      <c r="R21" s="262">
        <v>489</v>
      </c>
      <c r="S21" s="262">
        <v>652</v>
      </c>
      <c r="T21" s="262">
        <v>504</v>
      </c>
      <c r="U21" s="262">
        <v>493</v>
      </c>
      <c r="V21" s="262">
        <v>497</v>
      </c>
      <c r="W21" s="262">
        <v>276</v>
      </c>
      <c r="X21" s="344">
        <v>398</v>
      </c>
      <c r="Y21" s="344">
        <v>398</v>
      </c>
    </row>
    <row r="22" spans="1:25" ht="13.5" x14ac:dyDescent="0.25">
      <c r="A22" s="982"/>
      <c r="B22" s="257" t="s">
        <v>194</v>
      </c>
      <c r="C22" s="334" t="s">
        <v>17</v>
      </c>
      <c r="D22" s="258">
        <v>136</v>
      </c>
      <c r="E22" s="258">
        <v>162</v>
      </c>
      <c r="F22" s="258">
        <v>165</v>
      </c>
      <c r="G22" s="258">
        <v>141</v>
      </c>
      <c r="H22" s="258">
        <v>128</v>
      </c>
      <c r="I22" s="258">
        <v>74</v>
      </c>
      <c r="J22" s="258">
        <v>137</v>
      </c>
      <c r="K22" s="258">
        <v>106</v>
      </c>
      <c r="L22" s="258">
        <v>124</v>
      </c>
      <c r="M22" s="258">
        <v>102</v>
      </c>
      <c r="N22" s="258">
        <v>98</v>
      </c>
      <c r="O22" s="258">
        <v>86</v>
      </c>
      <c r="P22" s="258">
        <v>99</v>
      </c>
      <c r="Q22" s="258">
        <v>115</v>
      </c>
      <c r="R22" s="258">
        <v>60</v>
      </c>
      <c r="S22" s="258">
        <v>101</v>
      </c>
      <c r="T22" s="258">
        <v>92</v>
      </c>
      <c r="U22" s="258">
        <v>92</v>
      </c>
      <c r="V22" s="258">
        <v>76</v>
      </c>
      <c r="W22" s="258">
        <v>58</v>
      </c>
      <c r="X22" s="345">
        <v>64</v>
      </c>
      <c r="Y22" s="345">
        <v>43</v>
      </c>
    </row>
    <row r="23" spans="1:25" ht="13.5" x14ac:dyDescent="0.25">
      <c r="A23" s="982"/>
      <c r="B23" s="257" t="s">
        <v>195</v>
      </c>
      <c r="C23" s="334" t="s">
        <v>17</v>
      </c>
      <c r="D23" s="262">
        <v>502</v>
      </c>
      <c r="E23" s="262">
        <v>593</v>
      </c>
      <c r="F23" s="262">
        <v>547</v>
      </c>
      <c r="G23" s="262">
        <v>634</v>
      </c>
      <c r="H23" s="262">
        <v>558</v>
      </c>
      <c r="I23" s="262">
        <v>680</v>
      </c>
      <c r="J23" s="262">
        <v>515</v>
      </c>
      <c r="K23" s="262">
        <v>473</v>
      </c>
      <c r="L23" s="262">
        <v>547</v>
      </c>
      <c r="M23" s="262">
        <v>556</v>
      </c>
      <c r="N23" s="262">
        <v>458</v>
      </c>
      <c r="O23" s="262">
        <v>426</v>
      </c>
      <c r="P23" s="262">
        <v>470</v>
      </c>
      <c r="Q23" s="262">
        <v>450</v>
      </c>
      <c r="R23" s="262">
        <v>325</v>
      </c>
      <c r="S23" s="262">
        <v>358</v>
      </c>
      <c r="T23" s="262">
        <v>371</v>
      </c>
      <c r="U23" s="262">
        <v>369</v>
      </c>
      <c r="V23" s="262">
        <v>387</v>
      </c>
      <c r="W23" s="262">
        <v>253</v>
      </c>
      <c r="X23" s="344">
        <v>373</v>
      </c>
      <c r="Y23" s="344">
        <v>378</v>
      </c>
    </row>
    <row r="24" spans="1:25" ht="13.5" x14ac:dyDescent="0.25">
      <c r="A24" s="983"/>
      <c r="B24" s="257" t="s">
        <v>4</v>
      </c>
      <c r="C24" s="334" t="s">
        <v>17</v>
      </c>
      <c r="D24" s="258">
        <v>1578</v>
      </c>
      <c r="E24" s="258">
        <v>1604</v>
      </c>
      <c r="F24" s="258">
        <v>1462</v>
      </c>
      <c r="G24" s="258">
        <v>1568</v>
      </c>
      <c r="H24" s="258">
        <v>1419</v>
      </c>
      <c r="I24" s="258">
        <v>1564</v>
      </c>
      <c r="J24" s="258">
        <v>1431</v>
      </c>
      <c r="K24" s="258">
        <v>1328</v>
      </c>
      <c r="L24" s="258">
        <v>1322</v>
      </c>
      <c r="M24" s="258">
        <v>1333</v>
      </c>
      <c r="N24" s="258">
        <v>1305</v>
      </c>
      <c r="O24" s="258">
        <v>1102</v>
      </c>
      <c r="P24" s="258">
        <v>1224</v>
      </c>
      <c r="Q24" s="258">
        <v>1093</v>
      </c>
      <c r="R24" s="258">
        <v>874</v>
      </c>
      <c r="S24" s="258">
        <v>1111</v>
      </c>
      <c r="T24" s="258">
        <v>967</v>
      </c>
      <c r="U24" s="258">
        <v>954</v>
      </c>
      <c r="V24" s="258">
        <v>960</v>
      </c>
      <c r="W24" s="258">
        <v>587</v>
      </c>
      <c r="X24" s="345">
        <v>835</v>
      </c>
      <c r="Y24" s="345">
        <v>819</v>
      </c>
    </row>
    <row r="25" spans="1:25" ht="13.5" x14ac:dyDescent="0.25">
      <c r="A25" s="981" t="s">
        <v>81</v>
      </c>
      <c r="B25" s="257" t="s">
        <v>193</v>
      </c>
      <c r="C25" s="334" t="s">
        <v>17</v>
      </c>
      <c r="D25" s="262">
        <v>1159</v>
      </c>
      <c r="E25" s="262">
        <v>1173</v>
      </c>
      <c r="F25" s="262">
        <v>1214</v>
      </c>
      <c r="G25" s="262">
        <v>1296</v>
      </c>
      <c r="H25" s="262">
        <v>1281</v>
      </c>
      <c r="I25" s="262">
        <v>1144</v>
      </c>
      <c r="J25" s="262">
        <v>963</v>
      </c>
      <c r="K25" s="262">
        <v>912</v>
      </c>
      <c r="L25" s="262">
        <v>998</v>
      </c>
      <c r="M25" s="262">
        <v>1159</v>
      </c>
      <c r="N25" s="262">
        <v>1020</v>
      </c>
      <c r="O25" s="262">
        <v>869</v>
      </c>
      <c r="P25" s="262">
        <v>840</v>
      </c>
      <c r="Q25" s="262">
        <v>789</v>
      </c>
      <c r="R25" s="262">
        <v>738</v>
      </c>
      <c r="S25" s="262">
        <v>633</v>
      </c>
      <c r="T25" s="262">
        <v>819</v>
      </c>
      <c r="U25" s="262">
        <v>765</v>
      </c>
      <c r="V25" s="262">
        <v>764</v>
      </c>
      <c r="W25" s="262">
        <v>487</v>
      </c>
      <c r="X25" s="344">
        <v>650</v>
      </c>
      <c r="Y25" s="344">
        <v>660</v>
      </c>
    </row>
    <row r="26" spans="1:25" ht="13.5" x14ac:dyDescent="0.25">
      <c r="A26" s="982"/>
      <c r="B26" s="257" t="s">
        <v>194</v>
      </c>
      <c r="C26" s="334" t="s">
        <v>17</v>
      </c>
      <c r="D26" s="258">
        <v>306</v>
      </c>
      <c r="E26" s="258">
        <v>271</v>
      </c>
      <c r="F26" s="258">
        <v>238</v>
      </c>
      <c r="G26" s="258">
        <v>211</v>
      </c>
      <c r="H26" s="258">
        <v>190</v>
      </c>
      <c r="I26" s="258">
        <v>144</v>
      </c>
      <c r="J26" s="258">
        <v>145</v>
      </c>
      <c r="K26" s="258">
        <v>122</v>
      </c>
      <c r="L26" s="258">
        <v>157</v>
      </c>
      <c r="M26" s="258">
        <v>173</v>
      </c>
      <c r="N26" s="258">
        <v>139</v>
      </c>
      <c r="O26" s="258">
        <v>98</v>
      </c>
      <c r="P26" s="258">
        <v>96</v>
      </c>
      <c r="Q26" s="258">
        <v>106</v>
      </c>
      <c r="R26" s="258">
        <v>97</v>
      </c>
      <c r="S26" s="258">
        <v>138</v>
      </c>
      <c r="T26" s="258">
        <v>140</v>
      </c>
      <c r="U26" s="258">
        <v>85</v>
      </c>
      <c r="V26" s="258">
        <v>92</v>
      </c>
      <c r="W26" s="258">
        <v>57</v>
      </c>
      <c r="X26" s="345">
        <v>130</v>
      </c>
      <c r="Y26" s="345">
        <v>93</v>
      </c>
    </row>
    <row r="27" spans="1:25" ht="13.5" x14ac:dyDescent="0.25">
      <c r="A27" s="982"/>
      <c r="B27" s="257" t="s">
        <v>195</v>
      </c>
      <c r="C27" s="334" t="s">
        <v>17</v>
      </c>
      <c r="D27" s="262">
        <v>551</v>
      </c>
      <c r="E27" s="262">
        <v>624</v>
      </c>
      <c r="F27" s="262">
        <v>532</v>
      </c>
      <c r="G27" s="262">
        <v>559</v>
      </c>
      <c r="H27" s="262">
        <v>591</v>
      </c>
      <c r="I27" s="262">
        <v>517</v>
      </c>
      <c r="J27" s="262">
        <v>332</v>
      </c>
      <c r="K27" s="262">
        <v>398</v>
      </c>
      <c r="L27" s="262">
        <v>443</v>
      </c>
      <c r="M27" s="262">
        <v>448</v>
      </c>
      <c r="N27" s="262">
        <v>374</v>
      </c>
      <c r="O27" s="262">
        <v>338</v>
      </c>
      <c r="P27" s="262">
        <v>346</v>
      </c>
      <c r="Q27" s="262">
        <v>338</v>
      </c>
      <c r="R27" s="262">
        <v>377</v>
      </c>
      <c r="S27" s="262">
        <v>355</v>
      </c>
      <c r="T27" s="262">
        <v>316</v>
      </c>
      <c r="U27" s="262">
        <v>388</v>
      </c>
      <c r="V27" s="262">
        <v>411</v>
      </c>
      <c r="W27" s="262">
        <v>255</v>
      </c>
      <c r="X27" s="344">
        <v>308</v>
      </c>
      <c r="Y27" s="344">
        <v>344</v>
      </c>
    </row>
    <row r="28" spans="1:25" ht="13.5" x14ac:dyDescent="0.25">
      <c r="A28" s="983"/>
      <c r="B28" s="257" t="s">
        <v>4</v>
      </c>
      <c r="C28" s="334" t="s">
        <v>17</v>
      </c>
      <c r="D28" s="258">
        <v>2016</v>
      </c>
      <c r="E28" s="258">
        <v>2068</v>
      </c>
      <c r="F28" s="258">
        <v>1984</v>
      </c>
      <c r="G28" s="258">
        <v>2066</v>
      </c>
      <c r="H28" s="258">
        <v>2062</v>
      </c>
      <c r="I28" s="258">
        <v>1805</v>
      </c>
      <c r="J28" s="258">
        <v>1440</v>
      </c>
      <c r="K28" s="258">
        <v>1432</v>
      </c>
      <c r="L28" s="258">
        <v>1598</v>
      </c>
      <c r="M28" s="258">
        <v>1780</v>
      </c>
      <c r="N28" s="258">
        <v>1533</v>
      </c>
      <c r="O28" s="258">
        <v>1305</v>
      </c>
      <c r="P28" s="258">
        <v>1282</v>
      </c>
      <c r="Q28" s="258">
        <v>1233</v>
      </c>
      <c r="R28" s="258">
        <v>1212</v>
      </c>
      <c r="S28" s="258">
        <v>1126</v>
      </c>
      <c r="T28" s="258">
        <v>1275</v>
      </c>
      <c r="U28" s="258">
        <v>1238</v>
      </c>
      <c r="V28" s="258">
        <v>1267</v>
      </c>
      <c r="W28" s="258">
        <v>799</v>
      </c>
      <c r="X28" s="345">
        <v>1088</v>
      </c>
      <c r="Y28" s="345">
        <v>1097</v>
      </c>
    </row>
    <row r="29" spans="1:25" ht="13.5" x14ac:dyDescent="0.25">
      <c r="A29" s="981" t="s">
        <v>82</v>
      </c>
      <c r="B29" s="257" t="s">
        <v>193</v>
      </c>
      <c r="C29" s="334" t="s">
        <v>17</v>
      </c>
      <c r="D29" s="262">
        <v>1959</v>
      </c>
      <c r="E29" s="262">
        <v>2043</v>
      </c>
      <c r="F29" s="262">
        <v>2031</v>
      </c>
      <c r="G29" s="262">
        <v>1504</v>
      </c>
      <c r="H29" s="262">
        <v>1494</v>
      </c>
      <c r="I29" s="262">
        <v>1377</v>
      </c>
      <c r="J29" s="262">
        <v>1299</v>
      </c>
      <c r="K29" s="262">
        <v>1173</v>
      </c>
      <c r="L29" s="262">
        <v>1025</v>
      </c>
      <c r="M29" s="262">
        <v>1145</v>
      </c>
      <c r="N29" s="262">
        <v>1306</v>
      </c>
      <c r="O29" s="262">
        <v>1315</v>
      </c>
      <c r="P29" s="262">
        <v>1209</v>
      </c>
      <c r="Q29" s="262">
        <v>1137</v>
      </c>
      <c r="R29" s="262">
        <v>1077</v>
      </c>
      <c r="S29" s="262">
        <v>929</v>
      </c>
      <c r="T29" s="262">
        <v>794</v>
      </c>
      <c r="U29" s="262">
        <v>951</v>
      </c>
      <c r="V29" s="262">
        <v>913</v>
      </c>
      <c r="W29" s="262">
        <v>699</v>
      </c>
      <c r="X29" s="344">
        <v>766</v>
      </c>
      <c r="Y29" s="344">
        <v>817</v>
      </c>
    </row>
    <row r="30" spans="1:25" ht="13.5" x14ac:dyDescent="0.25">
      <c r="A30" s="982"/>
      <c r="B30" s="257" t="s">
        <v>194</v>
      </c>
      <c r="C30" s="334" t="s">
        <v>17</v>
      </c>
      <c r="D30" s="258">
        <v>110</v>
      </c>
      <c r="E30" s="258">
        <v>137</v>
      </c>
      <c r="F30" s="258">
        <v>98</v>
      </c>
      <c r="G30" s="258">
        <v>115</v>
      </c>
      <c r="H30" s="258">
        <v>105</v>
      </c>
      <c r="I30" s="258">
        <v>77</v>
      </c>
      <c r="J30" s="258">
        <v>85</v>
      </c>
      <c r="K30" s="258">
        <v>102</v>
      </c>
      <c r="L30" s="258">
        <v>104</v>
      </c>
      <c r="M30" s="258">
        <v>67</v>
      </c>
      <c r="N30" s="258">
        <v>75</v>
      </c>
      <c r="O30" s="258">
        <v>63</v>
      </c>
      <c r="P30" s="258">
        <v>69</v>
      </c>
      <c r="Q30" s="258">
        <v>54</v>
      </c>
      <c r="R30" s="258">
        <v>68</v>
      </c>
      <c r="S30" s="258">
        <v>46</v>
      </c>
      <c r="T30" s="258">
        <v>69</v>
      </c>
      <c r="U30" s="258">
        <v>55</v>
      </c>
      <c r="V30" s="258">
        <v>31</v>
      </c>
      <c r="W30" s="258">
        <v>18</v>
      </c>
      <c r="X30" s="345">
        <v>33</v>
      </c>
      <c r="Y30" s="345">
        <v>51</v>
      </c>
    </row>
    <row r="31" spans="1:25" ht="13.5" x14ac:dyDescent="0.25">
      <c r="A31" s="982"/>
      <c r="B31" s="257" t="s">
        <v>195</v>
      </c>
      <c r="C31" s="334" t="s">
        <v>17</v>
      </c>
      <c r="D31" s="262">
        <v>459</v>
      </c>
      <c r="E31" s="262">
        <v>515</v>
      </c>
      <c r="F31" s="262">
        <v>308</v>
      </c>
      <c r="G31" s="262">
        <v>345</v>
      </c>
      <c r="H31" s="262">
        <v>307</v>
      </c>
      <c r="I31" s="262">
        <v>377</v>
      </c>
      <c r="J31" s="262">
        <v>287</v>
      </c>
      <c r="K31" s="262">
        <v>259</v>
      </c>
      <c r="L31" s="262">
        <v>245</v>
      </c>
      <c r="M31" s="262">
        <v>288</v>
      </c>
      <c r="N31" s="262">
        <v>256</v>
      </c>
      <c r="O31" s="262">
        <v>236</v>
      </c>
      <c r="P31" s="262">
        <v>246</v>
      </c>
      <c r="Q31" s="262">
        <v>245</v>
      </c>
      <c r="R31" s="262">
        <v>220</v>
      </c>
      <c r="S31" s="262">
        <v>215</v>
      </c>
      <c r="T31" s="262">
        <v>191</v>
      </c>
      <c r="U31" s="262">
        <v>255</v>
      </c>
      <c r="V31" s="262">
        <v>206</v>
      </c>
      <c r="W31" s="262">
        <v>139</v>
      </c>
      <c r="X31" s="344">
        <v>185</v>
      </c>
      <c r="Y31" s="344">
        <v>186</v>
      </c>
    </row>
    <row r="32" spans="1:25" ht="13.5" x14ac:dyDescent="0.25">
      <c r="A32" s="983"/>
      <c r="B32" s="257" t="s">
        <v>4</v>
      </c>
      <c r="C32" s="334" t="s">
        <v>17</v>
      </c>
      <c r="D32" s="258">
        <v>2528</v>
      </c>
      <c r="E32" s="258">
        <v>2695</v>
      </c>
      <c r="F32" s="258">
        <v>2437</v>
      </c>
      <c r="G32" s="258">
        <v>1964</v>
      </c>
      <c r="H32" s="258">
        <v>1906</v>
      </c>
      <c r="I32" s="258">
        <v>1831</v>
      </c>
      <c r="J32" s="258">
        <v>1671</v>
      </c>
      <c r="K32" s="258">
        <v>1534</v>
      </c>
      <c r="L32" s="258">
        <v>1374</v>
      </c>
      <c r="M32" s="258">
        <v>1500</v>
      </c>
      <c r="N32" s="258">
        <v>1637</v>
      </c>
      <c r="O32" s="258">
        <v>1614</v>
      </c>
      <c r="P32" s="258">
        <v>1524</v>
      </c>
      <c r="Q32" s="258">
        <v>1436</v>
      </c>
      <c r="R32" s="258">
        <v>1365</v>
      </c>
      <c r="S32" s="258">
        <v>1190</v>
      </c>
      <c r="T32" s="258">
        <v>1054</v>
      </c>
      <c r="U32" s="258">
        <v>1261</v>
      </c>
      <c r="V32" s="258">
        <v>1150</v>
      </c>
      <c r="W32" s="258">
        <v>856</v>
      </c>
      <c r="X32" s="345">
        <v>984</v>
      </c>
      <c r="Y32" s="345">
        <v>1054</v>
      </c>
    </row>
    <row r="33" spans="1:25" ht="13.5" x14ac:dyDescent="0.25">
      <c r="A33" s="981" t="s">
        <v>83</v>
      </c>
      <c r="B33" s="257" t="s">
        <v>193</v>
      </c>
      <c r="C33" s="334" t="s">
        <v>17</v>
      </c>
      <c r="D33" s="262">
        <v>1300</v>
      </c>
      <c r="E33" s="262">
        <v>1221</v>
      </c>
      <c r="F33" s="262">
        <v>1366</v>
      </c>
      <c r="G33" s="262">
        <v>1119</v>
      </c>
      <c r="H33" s="262">
        <v>1059</v>
      </c>
      <c r="I33" s="262">
        <v>1095</v>
      </c>
      <c r="J33" s="262">
        <v>1095</v>
      </c>
      <c r="K33" s="262">
        <v>1060</v>
      </c>
      <c r="L33" s="262">
        <v>982</v>
      </c>
      <c r="M33" s="262">
        <v>1084</v>
      </c>
      <c r="N33" s="262">
        <v>1102</v>
      </c>
      <c r="O33" s="262">
        <v>937</v>
      </c>
      <c r="P33" s="262">
        <v>875</v>
      </c>
      <c r="Q33" s="262">
        <v>918</v>
      </c>
      <c r="R33" s="262">
        <v>813</v>
      </c>
      <c r="S33" s="262">
        <v>636</v>
      </c>
      <c r="T33" s="262">
        <v>637</v>
      </c>
      <c r="U33" s="262">
        <v>670</v>
      </c>
      <c r="V33" s="262">
        <v>724</v>
      </c>
      <c r="W33" s="262">
        <v>491</v>
      </c>
      <c r="X33" s="344">
        <v>456</v>
      </c>
      <c r="Y33" s="344">
        <v>603</v>
      </c>
    </row>
    <row r="34" spans="1:25" ht="13.5" x14ac:dyDescent="0.25">
      <c r="A34" s="982"/>
      <c r="B34" s="257" t="s">
        <v>194</v>
      </c>
      <c r="C34" s="334" t="s">
        <v>17</v>
      </c>
      <c r="D34" s="258">
        <v>371</v>
      </c>
      <c r="E34" s="258">
        <v>361</v>
      </c>
      <c r="F34" s="258">
        <v>322</v>
      </c>
      <c r="G34" s="258">
        <v>301</v>
      </c>
      <c r="H34" s="258">
        <v>304</v>
      </c>
      <c r="I34" s="258">
        <v>231</v>
      </c>
      <c r="J34" s="258">
        <v>232</v>
      </c>
      <c r="K34" s="258">
        <v>181</v>
      </c>
      <c r="L34" s="258">
        <v>194</v>
      </c>
      <c r="M34" s="258">
        <v>200</v>
      </c>
      <c r="N34" s="258">
        <v>196</v>
      </c>
      <c r="O34" s="258">
        <v>158</v>
      </c>
      <c r="P34" s="258">
        <v>158</v>
      </c>
      <c r="Q34" s="258">
        <v>185</v>
      </c>
      <c r="R34" s="258">
        <v>168</v>
      </c>
      <c r="S34" s="258">
        <v>132</v>
      </c>
      <c r="T34" s="258">
        <v>118</v>
      </c>
      <c r="U34" s="258">
        <v>138</v>
      </c>
      <c r="V34" s="258">
        <v>182</v>
      </c>
      <c r="W34" s="258">
        <v>88</v>
      </c>
      <c r="X34" s="345">
        <v>120</v>
      </c>
      <c r="Y34" s="345">
        <v>85</v>
      </c>
    </row>
    <row r="35" spans="1:25" ht="13.5" x14ac:dyDescent="0.25">
      <c r="A35" s="982"/>
      <c r="B35" s="257" t="s">
        <v>195</v>
      </c>
      <c r="C35" s="334" t="s">
        <v>17</v>
      </c>
      <c r="D35" s="262">
        <v>549</v>
      </c>
      <c r="E35" s="262">
        <v>547</v>
      </c>
      <c r="F35" s="262">
        <v>495</v>
      </c>
      <c r="G35" s="262">
        <v>526</v>
      </c>
      <c r="H35" s="262">
        <v>475</v>
      </c>
      <c r="I35" s="262">
        <v>526</v>
      </c>
      <c r="J35" s="262">
        <v>513</v>
      </c>
      <c r="K35" s="262">
        <v>508</v>
      </c>
      <c r="L35" s="262">
        <v>519</v>
      </c>
      <c r="M35" s="262">
        <v>480</v>
      </c>
      <c r="N35" s="262">
        <v>448</v>
      </c>
      <c r="O35" s="262">
        <v>408</v>
      </c>
      <c r="P35" s="262">
        <v>401</v>
      </c>
      <c r="Q35" s="262">
        <v>330</v>
      </c>
      <c r="R35" s="262">
        <v>395</v>
      </c>
      <c r="S35" s="262">
        <v>389</v>
      </c>
      <c r="T35" s="262">
        <v>344</v>
      </c>
      <c r="U35" s="262">
        <v>422</v>
      </c>
      <c r="V35" s="262">
        <v>365</v>
      </c>
      <c r="W35" s="262">
        <v>269</v>
      </c>
      <c r="X35" s="344">
        <v>339</v>
      </c>
      <c r="Y35" s="344">
        <v>317</v>
      </c>
    </row>
    <row r="36" spans="1:25" ht="13.5" x14ac:dyDescent="0.25">
      <c r="A36" s="983"/>
      <c r="B36" s="257" t="s">
        <v>4</v>
      </c>
      <c r="C36" s="334" t="s">
        <v>17</v>
      </c>
      <c r="D36" s="258">
        <v>2220</v>
      </c>
      <c r="E36" s="258">
        <v>2129</v>
      </c>
      <c r="F36" s="258">
        <v>2183</v>
      </c>
      <c r="G36" s="258">
        <v>1946</v>
      </c>
      <c r="H36" s="258">
        <v>1838</v>
      </c>
      <c r="I36" s="258">
        <v>1852</v>
      </c>
      <c r="J36" s="258">
        <v>1840</v>
      </c>
      <c r="K36" s="258">
        <v>1749</v>
      </c>
      <c r="L36" s="258">
        <v>1695</v>
      </c>
      <c r="M36" s="258">
        <v>1764</v>
      </c>
      <c r="N36" s="258">
        <v>1746</v>
      </c>
      <c r="O36" s="258">
        <v>1503</v>
      </c>
      <c r="P36" s="258">
        <v>1434</v>
      </c>
      <c r="Q36" s="258">
        <v>1433</v>
      </c>
      <c r="R36" s="258">
        <v>1376</v>
      </c>
      <c r="S36" s="258">
        <v>1157</v>
      </c>
      <c r="T36" s="258">
        <v>1099</v>
      </c>
      <c r="U36" s="258">
        <v>1230</v>
      </c>
      <c r="V36" s="258">
        <v>1271</v>
      </c>
      <c r="W36" s="258">
        <v>848</v>
      </c>
      <c r="X36" s="345">
        <v>915</v>
      </c>
      <c r="Y36" s="345">
        <v>1005</v>
      </c>
    </row>
    <row r="37" spans="1:25" x14ac:dyDescent="0.2">
      <c r="A37" s="346"/>
    </row>
    <row r="43" spans="1:25" x14ac:dyDescent="0.2">
      <c r="D43" s="237" t="s">
        <v>18</v>
      </c>
      <c r="E43" s="237" t="s">
        <v>19</v>
      </c>
      <c r="F43" s="237" t="s">
        <v>20</v>
      </c>
      <c r="G43" s="237" t="s">
        <v>21</v>
      </c>
      <c r="H43" s="237" t="s">
        <v>22</v>
      </c>
      <c r="I43" s="237" t="s">
        <v>23</v>
      </c>
      <c r="J43" s="237" t="s">
        <v>24</v>
      </c>
      <c r="K43" s="237" t="s">
        <v>25</v>
      </c>
      <c r="L43" s="237" t="s">
        <v>26</v>
      </c>
      <c r="M43" s="237" t="s">
        <v>27</v>
      </c>
      <c r="N43" s="237" t="s">
        <v>28</v>
      </c>
      <c r="O43" s="332" t="s">
        <v>29</v>
      </c>
      <c r="P43" s="332" t="s">
        <v>30</v>
      </c>
      <c r="Q43" s="237" t="s">
        <v>31</v>
      </c>
      <c r="R43" s="237" t="s">
        <v>32</v>
      </c>
      <c r="S43" s="237" t="s">
        <v>33</v>
      </c>
      <c r="T43" s="237" t="s">
        <v>34</v>
      </c>
      <c r="U43" s="332" t="s">
        <v>35</v>
      </c>
      <c r="V43" s="237" t="s">
        <v>36</v>
      </c>
      <c r="W43" s="237" t="s">
        <v>37</v>
      </c>
      <c r="X43" s="35" t="s">
        <v>38</v>
      </c>
      <c r="Y43" s="35" t="s">
        <v>39</v>
      </c>
    </row>
    <row r="44" spans="1:25" x14ac:dyDescent="0.2">
      <c r="A44" s="954" t="s">
        <v>79</v>
      </c>
      <c r="B44" s="273" t="s">
        <v>196</v>
      </c>
      <c r="D44" s="274">
        <v>5358</v>
      </c>
      <c r="E44" s="274">
        <v>5286</v>
      </c>
      <c r="F44" s="274">
        <v>5361</v>
      </c>
      <c r="G44" s="274">
        <v>4712</v>
      </c>
      <c r="H44" s="274">
        <v>4567</v>
      </c>
      <c r="I44" s="274">
        <v>4426</v>
      </c>
      <c r="J44" s="274">
        <v>4136</v>
      </c>
      <c r="K44" s="274">
        <v>3894</v>
      </c>
      <c r="L44" s="274">
        <v>3656</v>
      </c>
      <c r="M44" s="274">
        <v>4063</v>
      </c>
      <c r="N44" s="274">
        <v>4177</v>
      </c>
      <c r="O44" s="274">
        <v>3711</v>
      </c>
      <c r="P44" s="274">
        <v>3579</v>
      </c>
      <c r="Q44" s="274">
        <v>3372</v>
      </c>
      <c r="R44" s="274">
        <v>3117</v>
      </c>
      <c r="S44" s="274">
        <v>2850</v>
      </c>
      <c r="T44" s="274">
        <v>2754</v>
      </c>
      <c r="U44" s="274">
        <v>2879</v>
      </c>
      <c r="V44" s="274">
        <v>2898</v>
      </c>
      <c r="W44" s="274">
        <v>1953</v>
      </c>
      <c r="X44" s="340">
        <v>2270</v>
      </c>
      <c r="Y44" s="340">
        <v>2478</v>
      </c>
    </row>
    <row r="45" spans="1:25" x14ac:dyDescent="0.2">
      <c r="A45" s="955"/>
      <c r="B45" s="273" t="s">
        <v>197</v>
      </c>
      <c r="D45" s="276">
        <v>923</v>
      </c>
      <c r="E45" s="276">
        <v>931</v>
      </c>
      <c r="F45" s="276">
        <v>823</v>
      </c>
      <c r="G45" s="276">
        <v>768</v>
      </c>
      <c r="H45" s="276">
        <v>727</v>
      </c>
      <c r="I45" s="276">
        <v>526</v>
      </c>
      <c r="J45" s="276">
        <v>599</v>
      </c>
      <c r="K45" s="276">
        <v>511</v>
      </c>
      <c r="L45" s="276">
        <v>579</v>
      </c>
      <c r="M45" s="276">
        <v>542</v>
      </c>
      <c r="N45" s="276">
        <v>508</v>
      </c>
      <c r="O45" s="276">
        <v>405</v>
      </c>
      <c r="P45" s="276">
        <v>422</v>
      </c>
      <c r="Q45" s="276">
        <v>460</v>
      </c>
      <c r="R45" s="276">
        <v>393</v>
      </c>
      <c r="S45" s="276">
        <v>417</v>
      </c>
      <c r="T45" s="276">
        <v>419</v>
      </c>
      <c r="U45" s="276">
        <v>370</v>
      </c>
      <c r="V45" s="276">
        <v>381</v>
      </c>
      <c r="W45" s="276">
        <v>221</v>
      </c>
      <c r="X45" s="342">
        <v>347</v>
      </c>
      <c r="Y45" s="342">
        <v>272</v>
      </c>
    </row>
    <row r="46" spans="1:25" x14ac:dyDescent="0.2">
      <c r="A46" s="955"/>
      <c r="B46" s="273" t="s">
        <v>198</v>
      </c>
      <c r="D46" s="274">
        <v>2061</v>
      </c>
      <c r="E46" s="274">
        <v>2279</v>
      </c>
      <c r="F46" s="274">
        <v>1882</v>
      </c>
      <c r="G46" s="274">
        <v>2064</v>
      </c>
      <c r="H46" s="274">
        <v>1931</v>
      </c>
      <c r="I46" s="274">
        <v>2100</v>
      </c>
      <c r="J46" s="274">
        <v>1647</v>
      </c>
      <c r="K46" s="274">
        <v>1638</v>
      </c>
      <c r="L46" s="274">
        <v>1754</v>
      </c>
      <c r="M46" s="274">
        <v>1772</v>
      </c>
      <c r="N46" s="274">
        <v>1536</v>
      </c>
      <c r="O46" s="274">
        <v>1408</v>
      </c>
      <c r="P46" s="274">
        <v>1463</v>
      </c>
      <c r="Q46" s="274">
        <v>1363</v>
      </c>
      <c r="R46" s="274">
        <v>1317</v>
      </c>
      <c r="S46" s="274">
        <v>1317</v>
      </c>
      <c r="T46" s="274">
        <v>1222</v>
      </c>
      <c r="U46" s="274">
        <v>1434</v>
      </c>
      <c r="V46" s="274">
        <v>1369</v>
      </c>
      <c r="W46" s="274">
        <v>916</v>
      </c>
      <c r="X46" s="340">
        <v>1205</v>
      </c>
      <c r="Y46" s="340">
        <v>1225</v>
      </c>
    </row>
    <row r="47" spans="1:25" x14ac:dyDescent="0.2">
      <c r="A47" s="956"/>
    </row>
    <row r="50" spans="2:4" ht="15" x14ac:dyDescent="0.25">
      <c r="B50" s="699" t="s">
        <v>490</v>
      </c>
      <c r="D50" s="303" t="s">
        <v>201</v>
      </c>
    </row>
    <row r="51" spans="2:4" x14ac:dyDescent="0.2">
      <c r="D51" s="278"/>
    </row>
    <row r="69" spans="4:4" x14ac:dyDescent="0.2">
      <c r="D69" s="277" t="s">
        <v>118</v>
      </c>
    </row>
    <row r="70" spans="4:4" x14ac:dyDescent="0.2">
      <c r="D70" s="278"/>
    </row>
  </sheetData>
  <mergeCells count="24">
    <mergeCell ref="A3:C3"/>
    <mergeCell ref="D3:W3"/>
    <mergeCell ref="A4:C4"/>
    <mergeCell ref="D4:W4"/>
    <mergeCell ref="A5:C5"/>
    <mergeCell ref="D5:W5"/>
    <mergeCell ref="A6:C6"/>
    <mergeCell ref="D6:W6"/>
    <mergeCell ref="A7:C7"/>
    <mergeCell ref="D7:W7"/>
    <mergeCell ref="A8:C8"/>
    <mergeCell ref="D8:W8"/>
    <mergeCell ref="A44:A47"/>
    <mergeCell ref="A9:C9"/>
    <mergeCell ref="D9:W9"/>
    <mergeCell ref="A10:C10"/>
    <mergeCell ref="D10:W10"/>
    <mergeCell ref="A11:C11"/>
    <mergeCell ref="A13:A16"/>
    <mergeCell ref="A17:A20"/>
    <mergeCell ref="A21:A24"/>
    <mergeCell ref="A25:A28"/>
    <mergeCell ref="A29:A32"/>
    <mergeCell ref="A33:A36"/>
  </mergeCells>
  <hyperlinks>
    <hyperlink ref="A2" r:id="rId1" display="http://dati.istat.it/OECDStat_Metadata/ShowMetadata.ashx?Dataset=DCIS_MORTIFERITISTR1&amp;ShowOnWeb=true&amp;Lang=it"/>
    <hyperlink ref="O11" r:id="rId2" display="http://dati.istat.it/OECDStat_Metadata/ShowMetadata.ashx?Dataset=DCIS_MORTIFERITISTR1&amp;Coords=[TIME].[2012]&amp;ShowOnWeb=true&amp;Lang=it"/>
    <hyperlink ref="P11" r:id="rId3" display="http://dati.istat.it/OECDStat_Metadata/ShowMetadata.ashx?Dataset=DCIS_MORTIFERITISTR1&amp;Coords=[TIME].[2013]&amp;ShowOnWeb=true&amp;Lang=it"/>
    <hyperlink ref="U11" r:id="rId4" display="http://dati.istat.it/OECDStat_Metadata/ShowMetadata.ashx?Dataset=DCIS_MORTIFERITISTR1&amp;Coords=[TIME].[2018]&amp;ShowOnWeb=true&amp;Lang=it"/>
    <hyperlink ref="O43" r:id="rId5" display="http://dati.istat.it/OECDStat_Metadata/ShowMetadata.ashx?Dataset=DCIS_MORTIFERITISTR1&amp;Coords=[TIME].[2012]&amp;ShowOnWeb=true&amp;Lang=it"/>
    <hyperlink ref="P43" r:id="rId6" display="http://dati.istat.it/OECDStat_Metadata/ShowMetadata.ashx?Dataset=DCIS_MORTIFERITISTR1&amp;Coords=[TIME].[2013]&amp;ShowOnWeb=true&amp;Lang=it"/>
    <hyperlink ref="U43" r:id="rId7" display="http://dati.istat.it/OECDStat_Metadata/ShowMetadata.ashx?Dataset=DCIS_MORTIFERITISTR1&amp;Coords=[TIME].[2018]&amp;ShowOnWeb=true&amp;Lang=it"/>
    <hyperlink ref="B50" location="Indice!B1" display="Torna all'indice"/>
  </hyperlinks>
  <pageMargins left="0.75" right="0.75" top="1" bottom="1" header="0.5" footer="0.5"/>
  <pageSetup orientation="portrait" horizontalDpi="1200" verticalDpi="1200" r:id="rId8"/>
  <drawing r:id="rId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74"/>
  <sheetViews>
    <sheetView topLeftCell="A34" zoomScale="115" zoomScaleNormal="115" workbookViewId="0">
      <selection activeCell="Z28" sqref="Z28"/>
    </sheetView>
  </sheetViews>
  <sheetFormatPr defaultRowHeight="12.75" x14ac:dyDescent="0.2"/>
  <cols>
    <col min="1" max="1" width="9.140625" style="4"/>
    <col min="2" max="2" width="10.28515625" style="4" customWidth="1"/>
    <col min="3" max="3" width="19.7109375" style="4" customWidth="1"/>
    <col min="4" max="4" width="6" style="4" customWidth="1"/>
    <col min="5" max="16384" width="9.140625" style="4"/>
  </cols>
  <sheetData>
    <row r="1" spans="2:9" s="353" customFormat="1" x14ac:dyDescent="0.2">
      <c r="B1" s="352" t="s">
        <v>0</v>
      </c>
    </row>
    <row r="2" spans="2:9" s="353" customFormat="1" x14ac:dyDescent="0.2">
      <c r="B2" s="987" t="s">
        <v>1</v>
      </c>
      <c r="C2" s="988"/>
      <c r="D2" s="989"/>
      <c r="E2" s="354" t="s">
        <v>2</v>
      </c>
      <c r="F2" s="355"/>
      <c r="G2" s="355"/>
      <c r="H2" s="355"/>
      <c r="I2" s="356"/>
    </row>
    <row r="3" spans="2:9" s="353" customFormat="1" x14ac:dyDescent="0.2">
      <c r="B3" s="987" t="s">
        <v>5</v>
      </c>
      <c r="C3" s="988"/>
      <c r="D3" s="989"/>
      <c r="E3" s="354" t="s">
        <v>4</v>
      </c>
      <c r="F3" s="355"/>
      <c r="G3" s="355"/>
      <c r="H3" s="355"/>
      <c r="I3" s="356"/>
    </row>
    <row r="4" spans="2:9" s="353" customFormat="1" x14ac:dyDescent="0.2">
      <c r="B4" s="987" t="s">
        <v>6</v>
      </c>
      <c r="C4" s="988"/>
      <c r="D4" s="989"/>
      <c r="E4" s="357" t="s">
        <v>4</v>
      </c>
      <c r="F4" s="358"/>
      <c r="G4" s="358"/>
      <c r="H4" s="358"/>
      <c r="I4" s="359"/>
    </row>
    <row r="5" spans="2:9" s="353" customFormat="1" x14ac:dyDescent="0.2">
      <c r="B5" s="987" t="s">
        <v>7</v>
      </c>
      <c r="C5" s="988"/>
      <c r="D5" s="989"/>
      <c r="E5" s="354" t="s">
        <v>4</v>
      </c>
      <c r="F5" s="355"/>
      <c r="G5" s="355"/>
      <c r="H5" s="355"/>
      <c r="I5" s="356"/>
    </row>
    <row r="6" spans="2:9" s="353" customFormat="1" x14ac:dyDescent="0.2">
      <c r="B6" s="987" t="s">
        <v>11</v>
      </c>
      <c r="C6" s="988"/>
      <c r="D6" s="989"/>
      <c r="E6" s="354" t="s">
        <v>4</v>
      </c>
      <c r="F6" s="355"/>
      <c r="G6" s="355"/>
      <c r="H6" s="355"/>
      <c r="I6" s="356"/>
    </row>
    <row r="7" spans="2:9" s="353" customFormat="1" x14ac:dyDescent="0.2">
      <c r="B7" s="987" t="s">
        <v>13</v>
      </c>
      <c r="C7" s="988"/>
      <c r="D7" s="989"/>
      <c r="E7" s="354" t="s">
        <v>15</v>
      </c>
      <c r="F7" s="355"/>
      <c r="G7" s="355"/>
      <c r="H7" s="355"/>
      <c r="I7" s="356"/>
    </row>
    <row r="8" spans="2:9" s="353" customFormat="1" x14ac:dyDescent="0.2">
      <c r="B8" s="987" t="s">
        <v>12</v>
      </c>
      <c r="C8" s="988"/>
      <c r="D8" s="989"/>
      <c r="E8" s="354" t="s">
        <v>4</v>
      </c>
      <c r="F8" s="355"/>
      <c r="G8" s="355"/>
      <c r="H8" s="355"/>
      <c r="I8" s="356"/>
    </row>
    <row r="9" spans="2:9" s="353" customFormat="1" x14ac:dyDescent="0.2">
      <c r="B9" s="990" t="s">
        <v>16</v>
      </c>
      <c r="C9" s="991"/>
      <c r="D9" s="992"/>
      <c r="E9" s="360" t="s">
        <v>18</v>
      </c>
      <c r="F9" s="360" t="s">
        <v>28</v>
      </c>
      <c r="G9" s="360" t="s">
        <v>37</v>
      </c>
      <c r="H9" s="360" t="s">
        <v>38</v>
      </c>
      <c r="I9" s="360" t="s">
        <v>39</v>
      </c>
    </row>
    <row r="10" spans="2:9" s="353" customFormat="1" ht="13.5" x14ac:dyDescent="0.25">
      <c r="B10" s="361" t="s">
        <v>8</v>
      </c>
      <c r="C10" s="361" t="s">
        <v>3</v>
      </c>
      <c r="D10" s="103" t="s">
        <v>17</v>
      </c>
      <c r="E10" s="103" t="s">
        <v>17</v>
      </c>
      <c r="F10" s="103" t="s">
        <v>17</v>
      </c>
      <c r="G10" s="103" t="s">
        <v>17</v>
      </c>
      <c r="H10" s="103" t="s">
        <v>17</v>
      </c>
      <c r="I10" s="103" t="s">
        <v>17</v>
      </c>
    </row>
    <row r="11" spans="2:9" s="353" customFormat="1" ht="13.5" x14ac:dyDescent="0.25">
      <c r="B11" s="984" t="s">
        <v>9</v>
      </c>
      <c r="C11" s="362" t="s">
        <v>193</v>
      </c>
      <c r="D11" s="103" t="s">
        <v>17</v>
      </c>
      <c r="E11" s="344">
        <v>3161</v>
      </c>
      <c r="F11" s="344">
        <v>1689</v>
      </c>
      <c r="G11" s="344">
        <v>1040</v>
      </c>
      <c r="H11" s="344">
        <v>1236</v>
      </c>
      <c r="I11" s="344">
        <v>1305</v>
      </c>
    </row>
    <row r="12" spans="2:9" s="353" customFormat="1" ht="13.5" x14ac:dyDescent="0.25">
      <c r="B12" s="985"/>
      <c r="C12" s="362" t="s">
        <v>194</v>
      </c>
      <c r="D12" s="103" t="s">
        <v>17</v>
      </c>
      <c r="E12" s="345">
        <v>656</v>
      </c>
      <c r="F12" s="345">
        <v>287</v>
      </c>
      <c r="G12" s="345">
        <v>176</v>
      </c>
      <c r="H12" s="345">
        <v>227</v>
      </c>
      <c r="I12" s="345">
        <v>252</v>
      </c>
    </row>
    <row r="13" spans="2:9" s="353" customFormat="1" ht="13.5" x14ac:dyDescent="0.25">
      <c r="B13" s="985"/>
      <c r="C13" s="362" t="s">
        <v>195</v>
      </c>
      <c r="D13" s="103" t="s">
        <v>17</v>
      </c>
      <c r="E13" s="344">
        <v>2638</v>
      </c>
      <c r="F13" s="344">
        <v>1640</v>
      </c>
      <c r="G13" s="344">
        <v>1059</v>
      </c>
      <c r="H13" s="344">
        <v>1274</v>
      </c>
      <c r="I13" s="344">
        <v>1401</v>
      </c>
    </row>
    <row r="14" spans="2:9" s="353" customFormat="1" ht="13.5" x14ac:dyDescent="0.25">
      <c r="B14" s="986"/>
      <c r="C14" s="363" t="s">
        <v>4</v>
      </c>
      <c r="D14" s="103" t="s">
        <v>17</v>
      </c>
      <c r="E14" s="338">
        <v>6455</v>
      </c>
      <c r="F14" s="338">
        <v>3616</v>
      </c>
      <c r="G14" s="338">
        <v>2275</v>
      </c>
      <c r="H14" s="338">
        <v>2737</v>
      </c>
      <c r="I14" s="338">
        <v>2958</v>
      </c>
    </row>
    <row r="15" spans="2:9" s="353" customFormat="1" ht="13.5" x14ac:dyDescent="0.25">
      <c r="B15" s="984" t="s">
        <v>79</v>
      </c>
      <c r="C15" s="362" t="s">
        <v>193</v>
      </c>
      <c r="D15" s="103" t="s">
        <v>17</v>
      </c>
      <c r="E15" s="344">
        <v>62</v>
      </c>
      <c r="F15" s="344">
        <v>32</v>
      </c>
      <c r="G15" s="344">
        <v>20</v>
      </c>
      <c r="H15" s="344">
        <v>21</v>
      </c>
      <c r="I15" s="344">
        <v>22</v>
      </c>
    </row>
    <row r="16" spans="2:9" s="353" customFormat="1" ht="13.5" x14ac:dyDescent="0.25">
      <c r="B16" s="985"/>
      <c r="C16" s="362" t="s">
        <v>194</v>
      </c>
      <c r="D16" s="103" t="s">
        <v>17</v>
      </c>
      <c r="E16" s="345">
        <v>25</v>
      </c>
      <c r="F16" s="345">
        <v>9</v>
      </c>
      <c r="G16" s="345">
        <v>2</v>
      </c>
      <c r="H16" s="345">
        <v>7</v>
      </c>
      <c r="I16" s="345">
        <v>4</v>
      </c>
    </row>
    <row r="17" spans="2:9" s="353" customFormat="1" ht="13.5" x14ac:dyDescent="0.25">
      <c r="B17" s="985"/>
      <c r="C17" s="362" t="s">
        <v>195</v>
      </c>
      <c r="D17" s="103" t="s">
        <v>17</v>
      </c>
      <c r="E17" s="344">
        <v>65</v>
      </c>
      <c r="F17" s="344">
        <v>37</v>
      </c>
      <c r="G17" s="344">
        <v>34</v>
      </c>
      <c r="H17" s="344">
        <v>45</v>
      </c>
      <c r="I17" s="344">
        <v>33</v>
      </c>
    </row>
    <row r="18" spans="2:9" s="353" customFormat="1" ht="13.5" x14ac:dyDescent="0.25">
      <c r="B18" s="986"/>
      <c r="C18" s="363" t="s">
        <v>4</v>
      </c>
      <c r="D18" s="103" t="s">
        <v>17</v>
      </c>
      <c r="E18" s="338">
        <v>152</v>
      </c>
      <c r="F18" s="338">
        <v>78</v>
      </c>
      <c r="G18" s="338">
        <v>56</v>
      </c>
      <c r="H18" s="338">
        <v>73</v>
      </c>
      <c r="I18" s="338">
        <v>59</v>
      </c>
    </row>
    <row r="19" spans="2:9" s="353" customFormat="1" ht="13.5" x14ac:dyDescent="0.25">
      <c r="B19" s="984" t="s">
        <v>80</v>
      </c>
      <c r="C19" s="362" t="s">
        <v>193</v>
      </c>
      <c r="D19" s="364" t="s">
        <v>17</v>
      </c>
      <c r="E19" s="344">
        <v>17</v>
      </c>
      <c r="F19" s="344">
        <v>5</v>
      </c>
      <c r="G19" s="344">
        <v>5</v>
      </c>
      <c r="H19" s="344">
        <v>6</v>
      </c>
      <c r="I19" s="344">
        <v>3</v>
      </c>
    </row>
    <row r="20" spans="2:9" s="353" customFormat="1" ht="13.5" x14ac:dyDescent="0.25">
      <c r="B20" s="985"/>
      <c r="C20" s="362" t="s">
        <v>194</v>
      </c>
      <c r="D20" s="364" t="s">
        <v>17</v>
      </c>
      <c r="E20" s="345">
        <v>3</v>
      </c>
      <c r="F20" s="345">
        <v>2</v>
      </c>
      <c r="G20" s="345" t="s">
        <v>68</v>
      </c>
      <c r="H20" s="345" t="s">
        <v>68</v>
      </c>
      <c r="I20" s="345" t="s">
        <v>68</v>
      </c>
    </row>
    <row r="21" spans="2:9" s="353" customFormat="1" ht="13.5" x14ac:dyDescent="0.25">
      <c r="B21" s="985"/>
      <c r="C21" s="362" t="s">
        <v>195</v>
      </c>
      <c r="D21" s="364" t="s">
        <v>17</v>
      </c>
      <c r="E21" s="344">
        <v>19</v>
      </c>
      <c r="F21" s="344">
        <v>9</v>
      </c>
      <c r="G21" s="344">
        <v>12</v>
      </c>
      <c r="H21" s="344">
        <v>18</v>
      </c>
      <c r="I21" s="344">
        <v>10</v>
      </c>
    </row>
    <row r="22" spans="2:9" s="353" customFormat="1" ht="13.5" x14ac:dyDescent="0.25">
      <c r="B22" s="986"/>
      <c r="C22" s="363" t="s">
        <v>4</v>
      </c>
      <c r="D22" s="364" t="s">
        <v>17</v>
      </c>
      <c r="E22" s="338">
        <v>39</v>
      </c>
      <c r="F22" s="338">
        <v>16</v>
      </c>
      <c r="G22" s="338">
        <v>17</v>
      </c>
      <c r="H22" s="338">
        <v>24</v>
      </c>
      <c r="I22" s="338">
        <v>13</v>
      </c>
    </row>
    <row r="23" spans="2:9" s="353" customFormat="1" ht="13.5" x14ac:dyDescent="0.25">
      <c r="B23" s="984" t="s">
        <v>81</v>
      </c>
      <c r="C23" s="362" t="s">
        <v>193</v>
      </c>
      <c r="D23" s="364" t="s">
        <v>17</v>
      </c>
      <c r="E23" s="344">
        <v>16</v>
      </c>
      <c r="F23" s="344">
        <v>7</v>
      </c>
      <c r="G23" s="344">
        <v>5</v>
      </c>
      <c r="H23" s="344">
        <v>4</v>
      </c>
      <c r="I23" s="344">
        <v>8</v>
      </c>
    </row>
    <row r="24" spans="2:9" s="353" customFormat="1" ht="13.5" x14ac:dyDescent="0.25">
      <c r="B24" s="985"/>
      <c r="C24" s="362" t="s">
        <v>194</v>
      </c>
      <c r="D24" s="364" t="s">
        <v>17</v>
      </c>
      <c r="E24" s="345">
        <v>8</v>
      </c>
      <c r="F24" s="345">
        <v>2</v>
      </c>
      <c r="G24" s="345">
        <v>1</v>
      </c>
      <c r="H24" s="345">
        <v>2</v>
      </c>
      <c r="I24" s="345">
        <v>1</v>
      </c>
    </row>
    <row r="25" spans="2:9" s="353" customFormat="1" ht="13.5" x14ac:dyDescent="0.25">
      <c r="B25" s="985"/>
      <c r="C25" s="362" t="s">
        <v>195</v>
      </c>
      <c r="D25" s="364" t="s">
        <v>17</v>
      </c>
      <c r="E25" s="344">
        <v>23</v>
      </c>
      <c r="F25" s="344">
        <v>11</v>
      </c>
      <c r="G25" s="344">
        <v>8</v>
      </c>
      <c r="H25" s="344">
        <v>7</v>
      </c>
      <c r="I25" s="344">
        <v>14</v>
      </c>
    </row>
    <row r="26" spans="2:9" s="353" customFormat="1" ht="13.5" x14ac:dyDescent="0.25">
      <c r="B26" s="986"/>
      <c r="C26" s="363" t="s">
        <v>4</v>
      </c>
      <c r="D26" s="364" t="s">
        <v>17</v>
      </c>
      <c r="E26" s="338">
        <v>47</v>
      </c>
      <c r="F26" s="338">
        <v>20</v>
      </c>
      <c r="G26" s="338">
        <v>14</v>
      </c>
      <c r="H26" s="338">
        <v>13</v>
      </c>
      <c r="I26" s="338">
        <v>23</v>
      </c>
    </row>
    <row r="27" spans="2:9" s="353" customFormat="1" ht="13.5" x14ac:dyDescent="0.25">
      <c r="B27" s="984" t="s">
        <v>82</v>
      </c>
      <c r="C27" s="362" t="s">
        <v>193</v>
      </c>
      <c r="D27" s="364" t="s">
        <v>17</v>
      </c>
      <c r="E27" s="344">
        <v>17</v>
      </c>
      <c r="F27" s="344">
        <v>10</v>
      </c>
      <c r="G27" s="344">
        <v>5</v>
      </c>
      <c r="H27" s="344">
        <v>5</v>
      </c>
      <c r="I27" s="344">
        <v>5</v>
      </c>
    </row>
    <row r="28" spans="2:9" s="353" customFormat="1" ht="13.5" x14ac:dyDescent="0.25">
      <c r="B28" s="985"/>
      <c r="C28" s="362" t="s">
        <v>194</v>
      </c>
      <c r="D28" s="364" t="s">
        <v>17</v>
      </c>
      <c r="E28" s="345">
        <v>6</v>
      </c>
      <c r="F28" s="345">
        <v>2</v>
      </c>
      <c r="G28" s="345">
        <v>1</v>
      </c>
      <c r="H28" s="345">
        <v>1</v>
      </c>
      <c r="I28" s="345">
        <v>2</v>
      </c>
    </row>
    <row r="29" spans="2:9" s="353" customFormat="1" ht="13.5" x14ac:dyDescent="0.25">
      <c r="B29" s="985"/>
      <c r="C29" s="362" t="s">
        <v>195</v>
      </c>
      <c r="D29" s="364" t="s">
        <v>17</v>
      </c>
      <c r="E29" s="344">
        <v>5</v>
      </c>
      <c r="F29" s="344">
        <v>7</v>
      </c>
      <c r="G29" s="344">
        <v>5</v>
      </c>
      <c r="H29" s="344">
        <v>3</v>
      </c>
      <c r="I29" s="344">
        <v>2</v>
      </c>
    </row>
    <row r="30" spans="2:9" s="353" customFormat="1" ht="13.5" x14ac:dyDescent="0.25">
      <c r="B30" s="986"/>
      <c r="C30" s="363" t="s">
        <v>4</v>
      </c>
      <c r="D30" s="364" t="s">
        <v>17</v>
      </c>
      <c r="E30" s="338">
        <v>28</v>
      </c>
      <c r="F30" s="338">
        <v>19</v>
      </c>
      <c r="G30" s="338">
        <v>11</v>
      </c>
      <c r="H30" s="338">
        <v>9</v>
      </c>
      <c r="I30" s="338">
        <v>9</v>
      </c>
    </row>
    <row r="31" spans="2:9" s="353" customFormat="1" ht="13.5" x14ac:dyDescent="0.25">
      <c r="B31" s="984" t="s">
        <v>83</v>
      </c>
      <c r="C31" s="362" t="s">
        <v>193</v>
      </c>
      <c r="D31" s="364" t="s">
        <v>17</v>
      </c>
      <c r="E31" s="344">
        <v>12</v>
      </c>
      <c r="F31" s="344">
        <v>10</v>
      </c>
      <c r="G31" s="344">
        <v>5</v>
      </c>
      <c r="H31" s="344">
        <v>6</v>
      </c>
      <c r="I31" s="344">
        <v>6</v>
      </c>
    </row>
    <row r="32" spans="2:9" s="353" customFormat="1" ht="13.5" x14ac:dyDescent="0.25">
      <c r="B32" s="985"/>
      <c r="C32" s="362" t="s">
        <v>194</v>
      </c>
      <c r="D32" s="364" t="s">
        <v>17</v>
      </c>
      <c r="E32" s="345">
        <v>8</v>
      </c>
      <c r="F32" s="345">
        <v>3</v>
      </c>
      <c r="G32" s="345" t="s">
        <v>68</v>
      </c>
      <c r="H32" s="345">
        <v>4</v>
      </c>
      <c r="I32" s="345">
        <v>1</v>
      </c>
    </row>
    <row r="33" spans="2:9" s="353" customFormat="1" ht="13.5" x14ac:dyDescent="0.25">
      <c r="B33" s="985"/>
      <c r="C33" s="362" t="s">
        <v>195</v>
      </c>
      <c r="D33" s="364" t="s">
        <v>17</v>
      </c>
      <c r="E33" s="344">
        <v>18</v>
      </c>
      <c r="F33" s="344">
        <v>10</v>
      </c>
      <c r="G33" s="344">
        <v>9</v>
      </c>
      <c r="H33" s="344">
        <v>17</v>
      </c>
      <c r="I33" s="344">
        <v>7</v>
      </c>
    </row>
    <row r="34" spans="2:9" s="353" customFormat="1" ht="13.5" x14ac:dyDescent="0.25">
      <c r="B34" s="986"/>
      <c r="C34" s="363" t="s">
        <v>4</v>
      </c>
      <c r="D34" s="364" t="s">
        <v>17</v>
      </c>
      <c r="E34" s="338">
        <v>38</v>
      </c>
      <c r="F34" s="338">
        <v>23</v>
      </c>
      <c r="G34" s="338">
        <v>14</v>
      </c>
      <c r="H34" s="338">
        <v>27</v>
      </c>
      <c r="I34" s="338">
        <v>14</v>
      </c>
    </row>
    <row r="35" spans="2:9" s="353" customFormat="1" x14ac:dyDescent="0.2">
      <c r="B35" s="365" t="s">
        <v>203</v>
      </c>
    </row>
    <row r="39" spans="2:9" x14ac:dyDescent="0.2">
      <c r="E39" s="35">
        <v>2001</v>
      </c>
      <c r="F39" s="366">
        <v>2011</v>
      </c>
      <c r="G39" s="35">
        <v>2020</v>
      </c>
      <c r="H39" s="35">
        <v>2021</v>
      </c>
      <c r="I39" s="35">
        <v>2022</v>
      </c>
    </row>
    <row r="40" spans="2:9" x14ac:dyDescent="0.2">
      <c r="B40" s="367" t="s">
        <v>141</v>
      </c>
      <c r="C40" s="72" t="s">
        <v>204</v>
      </c>
      <c r="E40" s="73">
        <v>17</v>
      </c>
      <c r="F40" s="73">
        <v>5</v>
      </c>
      <c r="G40" s="73">
        <v>5</v>
      </c>
      <c r="H40" s="73">
        <v>6</v>
      </c>
      <c r="I40" s="73">
        <v>3</v>
      </c>
    </row>
    <row r="41" spans="2:9" x14ac:dyDescent="0.2">
      <c r="B41" s="368"/>
      <c r="C41" s="72" t="s">
        <v>205</v>
      </c>
      <c r="E41" s="75">
        <v>3</v>
      </c>
      <c r="F41" s="75">
        <v>2</v>
      </c>
      <c r="G41" s="75" t="s">
        <v>68</v>
      </c>
      <c r="H41" s="75" t="s">
        <v>68</v>
      </c>
      <c r="I41" s="75" t="s">
        <v>68</v>
      </c>
    </row>
    <row r="42" spans="2:9" x14ac:dyDescent="0.2">
      <c r="B42" s="368"/>
      <c r="C42" s="72" t="s">
        <v>206</v>
      </c>
      <c r="E42" s="73">
        <v>19</v>
      </c>
      <c r="F42" s="73">
        <v>9</v>
      </c>
      <c r="G42" s="73">
        <v>12</v>
      </c>
      <c r="H42" s="73">
        <v>18</v>
      </c>
      <c r="I42" s="73">
        <v>10</v>
      </c>
    </row>
    <row r="43" spans="2:9" x14ac:dyDescent="0.2">
      <c r="B43" s="367" t="s">
        <v>142</v>
      </c>
      <c r="C43" s="369" t="s">
        <v>204</v>
      </c>
      <c r="E43" s="370">
        <v>16</v>
      </c>
      <c r="F43" s="370">
        <v>7</v>
      </c>
      <c r="G43" s="370">
        <v>5</v>
      </c>
      <c r="H43" s="370">
        <v>4</v>
      </c>
      <c r="I43" s="370">
        <v>8</v>
      </c>
    </row>
    <row r="44" spans="2:9" x14ac:dyDescent="0.2">
      <c r="B44" s="368"/>
      <c r="C44" s="72" t="s">
        <v>205</v>
      </c>
      <c r="E44" s="75">
        <v>8</v>
      </c>
      <c r="F44" s="75">
        <v>2</v>
      </c>
      <c r="G44" s="75">
        <v>1</v>
      </c>
      <c r="H44" s="75">
        <v>2</v>
      </c>
      <c r="I44" s="75">
        <v>1</v>
      </c>
    </row>
    <row r="45" spans="2:9" x14ac:dyDescent="0.2">
      <c r="B45" s="368"/>
      <c r="C45" s="72" t="s">
        <v>206</v>
      </c>
      <c r="E45" s="73">
        <v>23</v>
      </c>
      <c r="F45" s="73">
        <v>11</v>
      </c>
      <c r="G45" s="73">
        <v>8</v>
      </c>
      <c r="H45" s="73">
        <v>7</v>
      </c>
      <c r="I45" s="73">
        <v>14</v>
      </c>
    </row>
    <row r="46" spans="2:9" x14ac:dyDescent="0.2">
      <c r="B46" s="367" t="s">
        <v>143</v>
      </c>
      <c r="C46" s="369" t="s">
        <v>204</v>
      </c>
      <c r="E46" s="370">
        <v>17</v>
      </c>
      <c r="F46" s="370">
        <v>10</v>
      </c>
      <c r="G46" s="370">
        <v>5</v>
      </c>
      <c r="H46" s="370">
        <v>5</v>
      </c>
      <c r="I46" s="370">
        <v>5</v>
      </c>
    </row>
    <row r="47" spans="2:9" x14ac:dyDescent="0.2">
      <c r="B47" s="368"/>
      <c r="C47" s="72" t="s">
        <v>205</v>
      </c>
      <c r="E47" s="75">
        <v>6</v>
      </c>
      <c r="F47" s="75">
        <v>2</v>
      </c>
      <c r="G47" s="75">
        <v>1</v>
      </c>
      <c r="H47" s="75">
        <v>1</v>
      </c>
      <c r="I47" s="75">
        <v>2</v>
      </c>
    </row>
    <row r="48" spans="2:9" x14ac:dyDescent="0.2">
      <c r="B48" s="368"/>
      <c r="C48" s="72" t="s">
        <v>206</v>
      </c>
      <c r="E48" s="73">
        <v>5</v>
      </c>
      <c r="F48" s="73">
        <v>7</v>
      </c>
      <c r="G48" s="73">
        <v>5</v>
      </c>
      <c r="H48" s="73">
        <v>3</v>
      </c>
      <c r="I48" s="73">
        <v>2</v>
      </c>
    </row>
    <row r="49" spans="2:11" x14ac:dyDescent="0.2">
      <c r="B49" s="367" t="s">
        <v>144</v>
      </c>
      <c r="C49" s="369" t="s">
        <v>204</v>
      </c>
      <c r="E49" s="370">
        <v>12</v>
      </c>
      <c r="F49" s="370">
        <v>10</v>
      </c>
      <c r="G49" s="370">
        <v>5</v>
      </c>
      <c r="H49" s="370">
        <v>6</v>
      </c>
      <c r="I49" s="370">
        <v>6</v>
      </c>
    </row>
    <row r="50" spans="2:11" x14ac:dyDescent="0.2">
      <c r="B50" s="368"/>
      <c r="C50" s="72" t="s">
        <v>205</v>
      </c>
      <c r="E50" s="75">
        <v>8</v>
      </c>
      <c r="F50" s="75">
        <v>3</v>
      </c>
      <c r="G50" s="75" t="s">
        <v>68</v>
      </c>
      <c r="H50" s="75">
        <v>4</v>
      </c>
      <c r="I50" s="75">
        <v>1</v>
      </c>
    </row>
    <row r="51" spans="2:11" x14ac:dyDescent="0.2">
      <c r="B51" s="368"/>
      <c r="C51" s="72" t="s">
        <v>206</v>
      </c>
      <c r="E51" s="73">
        <v>18</v>
      </c>
      <c r="F51" s="73">
        <v>10</v>
      </c>
      <c r="G51" s="73">
        <v>9</v>
      </c>
      <c r="H51" s="73">
        <v>17</v>
      </c>
      <c r="I51" s="73">
        <v>7</v>
      </c>
    </row>
    <row r="55" spans="2:11" ht="15" x14ac:dyDescent="0.25">
      <c r="C55" s="699" t="s">
        <v>490</v>
      </c>
      <c r="E55" s="222" t="s">
        <v>207</v>
      </c>
    </row>
    <row r="56" spans="2:11" x14ac:dyDescent="0.2">
      <c r="K56" s="371"/>
    </row>
    <row r="74" spans="5:5" x14ac:dyDescent="0.2">
      <c r="E74" s="277" t="s">
        <v>118</v>
      </c>
    </row>
  </sheetData>
  <mergeCells count="14">
    <mergeCell ref="B7:D7"/>
    <mergeCell ref="B2:D2"/>
    <mergeCell ref="B3:D3"/>
    <mergeCell ref="B4:D4"/>
    <mergeCell ref="B5:D5"/>
    <mergeCell ref="B6:D6"/>
    <mergeCell ref="B27:B30"/>
    <mergeCell ref="B31:B34"/>
    <mergeCell ref="B8:D8"/>
    <mergeCell ref="B9:D9"/>
    <mergeCell ref="B11:B14"/>
    <mergeCell ref="B15:B18"/>
    <mergeCell ref="B19:B22"/>
    <mergeCell ref="B23:B26"/>
  </mergeCells>
  <hyperlinks>
    <hyperlink ref="B1" r:id="rId1" display="http://dati.istat.it/OECDStat_Metadata/ShowMetadata.ashx?Dataset=DCIS_INCIDENTISTR1&amp;ShowOnWeb=true&amp;Lang=it"/>
    <hyperlink ref="E4" r:id="rId2" display="http://dati.istat.it/OECDStat_Metadata/ShowMetadata.ashx?Dataset=DCIS_INCIDENTISTR1&amp;Coords=[ORA].[99]&amp;ShowOnWeb=true&amp;Lang=it"/>
    <hyperlink ref="B35" r:id="rId3" display="http://dativ7a.istat.it//index.aspx?DatasetCode=DCIS_INCIDENTISTR1"/>
    <hyperlink ref="C55" location="Indice!B1" display="Torna all'indice"/>
  </hyperlinks>
  <pageMargins left="0.7" right="0.7" top="0.75" bottom="0.75" header="0.3" footer="0.3"/>
  <pageSetup paperSize="9" orientation="portrait" r:id="rId4"/>
  <drawing r:id="rId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C54"/>
  <sheetViews>
    <sheetView topLeftCell="A10" zoomScaleNormal="100" workbookViewId="0">
      <selection activeCell="Z28" sqref="Z28"/>
    </sheetView>
  </sheetViews>
  <sheetFormatPr defaultRowHeight="12.75" x14ac:dyDescent="0.2"/>
  <cols>
    <col min="1" max="1" width="14.5703125" style="4" customWidth="1"/>
    <col min="2" max="2" width="7.42578125" style="4" customWidth="1"/>
    <col min="3" max="3" width="13.42578125" style="4" customWidth="1"/>
    <col min="4" max="4" width="7.42578125" style="4" customWidth="1"/>
    <col min="5" max="7" width="9.140625" style="4"/>
    <col min="8" max="8" width="10.28515625" style="4" bestFit="1" customWidth="1"/>
    <col min="9" max="16384" width="9.140625" style="4"/>
  </cols>
  <sheetData>
    <row r="1" spans="1:29" x14ac:dyDescent="0.2">
      <c r="A1" s="365"/>
    </row>
    <row r="2" spans="1:29" x14ac:dyDescent="0.2">
      <c r="A2" s="365"/>
    </row>
    <row r="3" spans="1:29" x14ac:dyDescent="0.2">
      <c r="A3" s="352" t="s">
        <v>187</v>
      </c>
    </row>
    <row r="4" spans="1:29" x14ac:dyDescent="0.2">
      <c r="A4" s="1006" t="s">
        <v>1</v>
      </c>
      <c r="B4" s="1007"/>
      <c r="C4" s="354" t="s">
        <v>188</v>
      </c>
      <c r="D4" s="465"/>
      <c r="E4" s="465"/>
      <c r="F4" s="465"/>
      <c r="G4" s="465"/>
      <c r="H4" s="465"/>
    </row>
    <row r="5" spans="1:29" x14ac:dyDescent="0.2">
      <c r="A5" s="1006" t="s">
        <v>11</v>
      </c>
      <c r="B5" s="1007"/>
      <c r="C5" s="372" t="s">
        <v>4</v>
      </c>
    </row>
    <row r="6" spans="1:29" x14ac:dyDescent="0.2">
      <c r="A6" s="1006" t="s">
        <v>3</v>
      </c>
      <c r="B6" s="1007"/>
      <c r="C6" s="372" t="s">
        <v>4</v>
      </c>
    </row>
    <row r="7" spans="1:29" x14ac:dyDescent="0.2">
      <c r="A7" s="1006" t="s">
        <v>5</v>
      </c>
      <c r="B7" s="1007"/>
      <c r="C7" s="372" t="s">
        <v>4</v>
      </c>
    </row>
    <row r="8" spans="1:29" x14ac:dyDescent="0.2">
      <c r="A8" s="1006" t="s">
        <v>12</v>
      </c>
      <c r="B8" s="1007"/>
      <c r="C8" s="372" t="s">
        <v>4</v>
      </c>
    </row>
    <row r="9" spans="1:29" x14ac:dyDescent="0.2">
      <c r="A9" s="1006" t="s">
        <v>191</v>
      </c>
      <c r="B9" s="1007"/>
      <c r="C9" s="372" t="s">
        <v>4</v>
      </c>
    </row>
    <row r="10" spans="1:29" ht="13.5" thickBot="1" x14ac:dyDescent="0.25">
      <c r="A10" s="1006" t="s">
        <v>8</v>
      </c>
      <c r="B10" s="1007"/>
      <c r="C10" s="372" t="s">
        <v>10</v>
      </c>
    </row>
    <row r="11" spans="1:29" x14ac:dyDescent="0.2">
      <c r="A11" s="1004" t="s">
        <v>16</v>
      </c>
      <c r="B11" s="1005"/>
      <c r="C11" s="999" t="s">
        <v>37</v>
      </c>
      <c r="D11" s="1000"/>
      <c r="E11" s="1000"/>
      <c r="F11" s="1000"/>
      <c r="G11" s="1000"/>
      <c r="H11" s="1000"/>
      <c r="I11" s="1000"/>
      <c r="J11" s="1000"/>
      <c r="K11" s="1000"/>
      <c r="L11" s="1008" t="s">
        <v>38</v>
      </c>
      <c r="M11" s="1009"/>
      <c r="N11" s="1009"/>
      <c r="O11" s="1009"/>
      <c r="P11" s="1009"/>
      <c r="Q11" s="1009"/>
      <c r="R11" s="1009"/>
      <c r="S11" s="1009"/>
      <c r="T11" s="1010"/>
      <c r="U11" s="1008" t="s">
        <v>39</v>
      </c>
      <c r="V11" s="1009"/>
      <c r="W11" s="1009"/>
      <c r="X11" s="1009"/>
      <c r="Y11" s="1009"/>
      <c r="Z11" s="1009"/>
      <c r="AA11" s="1009"/>
      <c r="AB11" s="1009"/>
      <c r="AC11" s="1010"/>
    </row>
    <row r="12" spans="1:29" x14ac:dyDescent="0.2">
      <c r="A12" s="1004" t="s">
        <v>192</v>
      </c>
      <c r="B12" s="1005"/>
      <c r="C12" s="999" t="s">
        <v>65</v>
      </c>
      <c r="D12" s="1000"/>
      <c r="E12" s="1001"/>
      <c r="F12" s="999" t="s">
        <v>120</v>
      </c>
      <c r="G12" s="1000"/>
      <c r="H12" s="1001"/>
      <c r="I12" s="999" t="s">
        <v>4</v>
      </c>
      <c r="J12" s="1000"/>
      <c r="K12" s="1000"/>
      <c r="L12" s="1003" t="s">
        <v>65</v>
      </c>
      <c r="M12" s="1000"/>
      <c r="N12" s="1001"/>
      <c r="O12" s="999" t="s">
        <v>120</v>
      </c>
      <c r="P12" s="1000"/>
      <c r="Q12" s="1001"/>
      <c r="R12" s="999" t="s">
        <v>4</v>
      </c>
      <c r="S12" s="1000"/>
      <c r="T12" s="1002"/>
      <c r="U12" s="1003" t="s">
        <v>65</v>
      </c>
      <c r="V12" s="1000"/>
      <c r="W12" s="1001"/>
      <c r="X12" s="999" t="s">
        <v>120</v>
      </c>
      <c r="Y12" s="1000"/>
      <c r="Z12" s="1001"/>
      <c r="AA12" s="999" t="s">
        <v>4</v>
      </c>
      <c r="AB12" s="1000"/>
      <c r="AC12" s="1002"/>
    </row>
    <row r="13" spans="1:29" ht="21" x14ac:dyDescent="0.2">
      <c r="A13" s="1004" t="s">
        <v>189</v>
      </c>
      <c r="B13" s="1005"/>
      <c r="C13" s="35" t="s">
        <v>208</v>
      </c>
      <c r="D13" s="35" t="s">
        <v>209</v>
      </c>
      <c r="E13" s="35" t="s">
        <v>4</v>
      </c>
      <c r="F13" s="35" t="s">
        <v>208</v>
      </c>
      <c r="G13" s="35" t="s">
        <v>209</v>
      </c>
      <c r="H13" s="35" t="s">
        <v>4</v>
      </c>
      <c r="I13" s="35" t="s">
        <v>208</v>
      </c>
      <c r="J13" s="35" t="s">
        <v>209</v>
      </c>
      <c r="K13" s="64" t="s">
        <v>4</v>
      </c>
      <c r="L13" s="373" t="s">
        <v>208</v>
      </c>
      <c r="M13" s="35" t="s">
        <v>209</v>
      </c>
      <c r="N13" s="35" t="s">
        <v>4</v>
      </c>
      <c r="O13" s="35" t="s">
        <v>208</v>
      </c>
      <c r="P13" s="35" t="s">
        <v>209</v>
      </c>
      <c r="Q13" s="35" t="s">
        <v>4</v>
      </c>
      <c r="R13" s="35" t="s">
        <v>208</v>
      </c>
      <c r="S13" s="35" t="s">
        <v>209</v>
      </c>
      <c r="T13" s="374" t="s">
        <v>4</v>
      </c>
      <c r="U13" s="373" t="s">
        <v>208</v>
      </c>
      <c r="V13" s="35" t="s">
        <v>209</v>
      </c>
      <c r="W13" s="35" t="s">
        <v>4</v>
      </c>
      <c r="X13" s="35" t="s">
        <v>208</v>
      </c>
      <c r="Y13" s="35" t="s">
        <v>209</v>
      </c>
      <c r="Z13" s="35" t="s">
        <v>4</v>
      </c>
      <c r="AA13" s="35" t="s">
        <v>208</v>
      </c>
      <c r="AB13" s="35" t="s">
        <v>209</v>
      </c>
      <c r="AC13" s="374" t="s">
        <v>4</v>
      </c>
    </row>
    <row r="14" spans="1:29" ht="13.5" x14ac:dyDescent="0.25">
      <c r="A14" s="125" t="s">
        <v>190</v>
      </c>
      <c r="B14" s="103" t="s">
        <v>17</v>
      </c>
      <c r="C14" s="103" t="s">
        <v>17</v>
      </c>
      <c r="D14" s="103" t="s">
        <v>17</v>
      </c>
      <c r="E14" s="103" t="s">
        <v>17</v>
      </c>
      <c r="F14" s="103" t="s">
        <v>17</v>
      </c>
      <c r="G14" s="103" t="s">
        <v>17</v>
      </c>
      <c r="H14" s="103" t="s">
        <v>17</v>
      </c>
      <c r="I14" s="103" t="s">
        <v>17</v>
      </c>
      <c r="J14" s="103" t="s">
        <v>17</v>
      </c>
      <c r="K14" s="364" t="s">
        <v>17</v>
      </c>
      <c r="L14" s="375" t="s">
        <v>17</v>
      </c>
      <c r="M14" s="103" t="s">
        <v>17</v>
      </c>
      <c r="N14" s="376" t="s">
        <v>17</v>
      </c>
      <c r="O14" s="103" t="s">
        <v>17</v>
      </c>
      <c r="P14" s="103" t="s">
        <v>17</v>
      </c>
      <c r="Q14" s="376" t="s">
        <v>17</v>
      </c>
      <c r="R14" s="103" t="s">
        <v>17</v>
      </c>
      <c r="S14" s="103" t="s">
        <v>17</v>
      </c>
      <c r="T14" s="377" t="s">
        <v>17</v>
      </c>
      <c r="U14" s="375" t="s">
        <v>17</v>
      </c>
      <c r="V14" s="103" t="s">
        <v>17</v>
      </c>
      <c r="W14" s="376" t="s">
        <v>17</v>
      </c>
      <c r="X14" s="103" t="s">
        <v>17</v>
      </c>
      <c r="Y14" s="103" t="s">
        <v>17</v>
      </c>
      <c r="Z14" s="376" t="s">
        <v>17</v>
      </c>
      <c r="AA14" s="103" t="s">
        <v>17</v>
      </c>
      <c r="AB14" s="103" t="s">
        <v>17</v>
      </c>
      <c r="AC14" s="377" t="s">
        <v>17</v>
      </c>
    </row>
    <row r="15" spans="1:29" ht="13.5" x14ac:dyDescent="0.25">
      <c r="A15" s="72" t="s">
        <v>210</v>
      </c>
      <c r="B15" s="103" t="s">
        <v>17</v>
      </c>
      <c r="C15" s="73" t="s">
        <v>68</v>
      </c>
      <c r="D15" s="73" t="s">
        <v>68</v>
      </c>
      <c r="E15" s="73" t="s">
        <v>68</v>
      </c>
      <c r="F15" s="73">
        <v>30</v>
      </c>
      <c r="G15" s="73">
        <v>20</v>
      </c>
      <c r="H15" s="73">
        <v>50</v>
      </c>
      <c r="I15" s="73">
        <v>30</v>
      </c>
      <c r="J15" s="73">
        <v>20</v>
      </c>
      <c r="K15" s="378">
        <v>50</v>
      </c>
      <c r="L15" s="379" t="s">
        <v>68</v>
      </c>
      <c r="M15" s="378" t="s">
        <v>68</v>
      </c>
      <c r="N15" s="380">
        <v>0</v>
      </c>
      <c r="O15" s="381">
        <v>26</v>
      </c>
      <c r="P15" s="378">
        <v>25</v>
      </c>
      <c r="Q15" s="382">
        <v>51</v>
      </c>
      <c r="R15" s="381">
        <v>26</v>
      </c>
      <c r="S15" s="73">
        <v>25</v>
      </c>
      <c r="T15" s="383">
        <v>51</v>
      </c>
      <c r="U15" s="379">
        <v>2</v>
      </c>
      <c r="V15" s="378" t="s">
        <v>68</v>
      </c>
      <c r="W15" s="380">
        <v>2</v>
      </c>
      <c r="X15" s="381">
        <v>19</v>
      </c>
      <c r="Y15" s="378">
        <v>26</v>
      </c>
      <c r="Z15" s="382">
        <v>45</v>
      </c>
      <c r="AA15" s="381">
        <v>21</v>
      </c>
      <c r="AB15" s="73">
        <v>26</v>
      </c>
      <c r="AC15" s="383">
        <v>47</v>
      </c>
    </row>
    <row r="16" spans="1:29" ht="13.5" x14ac:dyDescent="0.25">
      <c r="A16" s="72" t="s">
        <v>211</v>
      </c>
      <c r="B16" s="103" t="s">
        <v>17</v>
      </c>
      <c r="C16" s="75" t="s">
        <v>68</v>
      </c>
      <c r="D16" s="75" t="s">
        <v>68</v>
      </c>
      <c r="E16" s="75" t="s">
        <v>68</v>
      </c>
      <c r="F16" s="75">
        <v>23</v>
      </c>
      <c r="G16" s="75">
        <v>24</v>
      </c>
      <c r="H16" s="75">
        <v>47</v>
      </c>
      <c r="I16" s="75">
        <v>23</v>
      </c>
      <c r="J16" s="75">
        <v>24</v>
      </c>
      <c r="K16" s="384">
        <v>47</v>
      </c>
      <c r="L16" s="385" t="s">
        <v>68</v>
      </c>
      <c r="M16" s="384" t="s">
        <v>68</v>
      </c>
      <c r="N16" s="386">
        <v>0</v>
      </c>
      <c r="O16" s="387">
        <v>18</v>
      </c>
      <c r="P16" s="384">
        <v>21</v>
      </c>
      <c r="Q16" s="388">
        <v>39</v>
      </c>
      <c r="R16" s="387">
        <v>18</v>
      </c>
      <c r="S16" s="75">
        <v>21</v>
      </c>
      <c r="T16" s="389">
        <v>39</v>
      </c>
      <c r="U16" s="385" t="s">
        <v>68</v>
      </c>
      <c r="V16" s="384" t="s">
        <v>68</v>
      </c>
      <c r="W16" s="386">
        <v>0</v>
      </c>
      <c r="X16" s="387">
        <v>35</v>
      </c>
      <c r="Y16" s="384">
        <v>24</v>
      </c>
      <c r="Z16" s="388">
        <v>59</v>
      </c>
      <c r="AA16" s="387">
        <v>35</v>
      </c>
      <c r="AB16" s="75">
        <v>24</v>
      </c>
      <c r="AC16" s="389">
        <v>59</v>
      </c>
    </row>
    <row r="17" spans="1:29" ht="13.5" x14ac:dyDescent="0.25">
      <c r="A17" s="72" t="s">
        <v>212</v>
      </c>
      <c r="B17" s="103" t="s">
        <v>17</v>
      </c>
      <c r="C17" s="73" t="s">
        <v>68</v>
      </c>
      <c r="D17" s="73" t="s">
        <v>68</v>
      </c>
      <c r="E17" s="73" t="s">
        <v>68</v>
      </c>
      <c r="F17" s="73">
        <v>39</v>
      </c>
      <c r="G17" s="73">
        <v>28</v>
      </c>
      <c r="H17" s="73">
        <v>67</v>
      </c>
      <c r="I17" s="73">
        <v>39</v>
      </c>
      <c r="J17" s="73">
        <v>28</v>
      </c>
      <c r="K17" s="378">
        <v>67</v>
      </c>
      <c r="L17" s="379" t="s">
        <v>68</v>
      </c>
      <c r="M17" s="378" t="s">
        <v>68</v>
      </c>
      <c r="N17" s="390">
        <v>0</v>
      </c>
      <c r="O17" s="381">
        <v>47</v>
      </c>
      <c r="P17" s="378">
        <v>37</v>
      </c>
      <c r="Q17" s="391">
        <v>84</v>
      </c>
      <c r="R17" s="381">
        <v>47</v>
      </c>
      <c r="S17" s="73">
        <v>37</v>
      </c>
      <c r="T17" s="383">
        <v>84</v>
      </c>
      <c r="U17" s="379" t="s">
        <v>68</v>
      </c>
      <c r="V17" s="378" t="s">
        <v>68</v>
      </c>
      <c r="W17" s="390">
        <v>0</v>
      </c>
      <c r="X17" s="381">
        <v>40</v>
      </c>
      <c r="Y17" s="378">
        <v>41</v>
      </c>
      <c r="Z17" s="391">
        <v>81</v>
      </c>
      <c r="AA17" s="381">
        <v>40</v>
      </c>
      <c r="AB17" s="73">
        <v>41</v>
      </c>
      <c r="AC17" s="383">
        <v>81</v>
      </c>
    </row>
    <row r="18" spans="1:29" ht="13.5" x14ac:dyDescent="0.25">
      <c r="A18" s="72" t="s">
        <v>213</v>
      </c>
      <c r="B18" s="103" t="s">
        <v>17</v>
      </c>
      <c r="C18" s="75">
        <v>1</v>
      </c>
      <c r="D18" s="75">
        <v>1</v>
      </c>
      <c r="E18" s="75">
        <v>2</v>
      </c>
      <c r="F18" s="75">
        <v>83</v>
      </c>
      <c r="G18" s="75">
        <v>45</v>
      </c>
      <c r="H18" s="75">
        <v>128</v>
      </c>
      <c r="I18" s="75">
        <v>84</v>
      </c>
      <c r="J18" s="75">
        <v>46</v>
      </c>
      <c r="K18" s="384">
        <v>130</v>
      </c>
      <c r="L18" s="385">
        <v>1</v>
      </c>
      <c r="M18" s="384" t="s">
        <v>68</v>
      </c>
      <c r="N18" s="386">
        <v>1</v>
      </c>
      <c r="O18" s="387">
        <v>110</v>
      </c>
      <c r="P18" s="384">
        <v>50</v>
      </c>
      <c r="Q18" s="388">
        <v>160</v>
      </c>
      <c r="R18" s="387">
        <v>111</v>
      </c>
      <c r="S18" s="75">
        <v>50</v>
      </c>
      <c r="T18" s="389">
        <v>161</v>
      </c>
      <c r="U18" s="385" t="s">
        <v>68</v>
      </c>
      <c r="V18" s="384" t="s">
        <v>68</v>
      </c>
      <c r="W18" s="386">
        <v>0</v>
      </c>
      <c r="X18" s="387">
        <v>117</v>
      </c>
      <c r="Y18" s="384">
        <v>58</v>
      </c>
      <c r="Z18" s="388">
        <v>175</v>
      </c>
      <c r="AA18" s="387">
        <v>117</v>
      </c>
      <c r="AB18" s="75">
        <v>58</v>
      </c>
      <c r="AC18" s="389">
        <v>175</v>
      </c>
    </row>
    <row r="19" spans="1:29" ht="13.5" x14ac:dyDescent="0.25">
      <c r="A19" s="72" t="s">
        <v>214</v>
      </c>
      <c r="B19" s="103" t="s">
        <v>17</v>
      </c>
      <c r="C19" s="73" t="s">
        <v>68</v>
      </c>
      <c r="D19" s="73" t="s">
        <v>68</v>
      </c>
      <c r="E19" s="73" t="s">
        <v>68</v>
      </c>
      <c r="F19" s="73">
        <v>143</v>
      </c>
      <c r="G19" s="73">
        <v>68</v>
      </c>
      <c r="H19" s="73">
        <v>211</v>
      </c>
      <c r="I19" s="73">
        <v>143</v>
      </c>
      <c r="J19" s="73">
        <v>68</v>
      </c>
      <c r="K19" s="378">
        <v>211</v>
      </c>
      <c r="L19" s="379">
        <v>2</v>
      </c>
      <c r="M19" s="378" t="s">
        <v>68</v>
      </c>
      <c r="N19" s="390">
        <v>2</v>
      </c>
      <c r="O19" s="381">
        <v>170</v>
      </c>
      <c r="P19" s="378">
        <v>79</v>
      </c>
      <c r="Q19" s="391">
        <v>249</v>
      </c>
      <c r="R19" s="381">
        <v>172</v>
      </c>
      <c r="S19" s="73">
        <v>79</v>
      </c>
      <c r="T19" s="383">
        <v>251</v>
      </c>
      <c r="U19" s="379">
        <v>1</v>
      </c>
      <c r="V19" s="378" t="s">
        <v>68</v>
      </c>
      <c r="W19" s="390">
        <v>1</v>
      </c>
      <c r="X19" s="381">
        <v>190</v>
      </c>
      <c r="Y19" s="378">
        <v>68</v>
      </c>
      <c r="Z19" s="391">
        <v>258</v>
      </c>
      <c r="AA19" s="381">
        <v>191</v>
      </c>
      <c r="AB19" s="73">
        <v>68</v>
      </c>
      <c r="AC19" s="383">
        <v>259</v>
      </c>
    </row>
    <row r="20" spans="1:29" ht="13.5" x14ac:dyDescent="0.25">
      <c r="A20" s="72" t="s">
        <v>215</v>
      </c>
      <c r="B20" s="103" t="s">
        <v>17</v>
      </c>
      <c r="C20" s="75">
        <v>3</v>
      </c>
      <c r="D20" s="75">
        <v>1</v>
      </c>
      <c r="E20" s="75">
        <v>4</v>
      </c>
      <c r="F20" s="75">
        <v>139</v>
      </c>
      <c r="G20" s="75">
        <v>87</v>
      </c>
      <c r="H20" s="75">
        <v>226</v>
      </c>
      <c r="I20" s="75">
        <v>142</v>
      </c>
      <c r="J20" s="75">
        <v>88</v>
      </c>
      <c r="K20" s="384">
        <v>230</v>
      </c>
      <c r="L20" s="385">
        <v>5</v>
      </c>
      <c r="M20" s="384">
        <v>2</v>
      </c>
      <c r="N20" s="386">
        <v>7</v>
      </c>
      <c r="O20" s="387">
        <v>231</v>
      </c>
      <c r="P20" s="384">
        <v>122</v>
      </c>
      <c r="Q20" s="388">
        <v>353</v>
      </c>
      <c r="R20" s="387">
        <v>236</v>
      </c>
      <c r="S20" s="75">
        <v>124</v>
      </c>
      <c r="T20" s="389">
        <v>360</v>
      </c>
      <c r="U20" s="385">
        <v>3</v>
      </c>
      <c r="V20" s="384" t="s">
        <v>68</v>
      </c>
      <c r="W20" s="386">
        <v>3</v>
      </c>
      <c r="X20" s="387">
        <v>222</v>
      </c>
      <c r="Y20" s="384">
        <v>104</v>
      </c>
      <c r="Z20" s="388">
        <v>326</v>
      </c>
      <c r="AA20" s="387">
        <v>225</v>
      </c>
      <c r="AB20" s="75">
        <v>104</v>
      </c>
      <c r="AC20" s="389">
        <v>329</v>
      </c>
    </row>
    <row r="21" spans="1:29" ht="13.5" x14ac:dyDescent="0.25">
      <c r="A21" s="72" t="s">
        <v>216</v>
      </c>
      <c r="B21" s="103" t="s">
        <v>17</v>
      </c>
      <c r="C21" s="73">
        <v>2</v>
      </c>
      <c r="D21" s="73">
        <v>1</v>
      </c>
      <c r="E21" s="73">
        <v>3</v>
      </c>
      <c r="F21" s="73">
        <v>186</v>
      </c>
      <c r="G21" s="73">
        <v>80</v>
      </c>
      <c r="H21" s="73">
        <v>266</v>
      </c>
      <c r="I21" s="73">
        <v>188</v>
      </c>
      <c r="J21" s="73">
        <v>81</v>
      </c>
      <c r="K21" s="378">
        <v>269</v>
      </c>
      <c r="L21" s="379">
        <v>7</v>
      </c>
      <c r="M21" s="378">
        <v>1</v>
      </c>
      <c r="N21" s="390">
        <v>8</v>
      </c>
      <c r="O21" s="381">
        <v>214</v>
      </c>
      <c r="P21" s="378">
        <v>127</v>
      </c>
      <c r="Q21" s="391">
        <v>341</v>
      </c>
      <c r="R21" s="381">
        <v>221</v>
      </c>
      <c r="S21" s="73">
        <v>128</v>
      </c>
      <c r="T21" s="383">
        <v>349</v>
      </c>
      <c r="U21" s="379">
        <v>1</v>
      </c>
      <c r="V21" s="378" t="s">
        <v>68</v>
      </c>
      <c r="W21" s="390">
        <v>1</v>
      </c>
      <c r="X21" s="381">
        <v>207</v>
      </c>
      <c r="Y21" s="378">
        <v>101</v>
      </c>
      <c r="Z21" s="391">
        <v>308</v>
      </c>
      <c r="AA21" s="381">
        <v>208</v>
      </c>
      <c r="AB21" s="73">
        <v>101</v>
      </c>
      <c r="AC21" s="383">
        <v>309</v>
      </c>
    </row>
    <row r="22" spans="1:29" ht="13.5" x14ac:dyDescent="0.25">
      <c r="A22" s="72" t="s">
        <v>217</v>
      </c>
      <c r="B22" s="103" t="s">
        <v>17</v>
      </c>
      <c r="C22" s="75">
        <v>12</v>
      </c>
      <c r="D22" s="75">
        <v>4</v>
      </c>
      <c r="E22" s="75">
        <v>16</v>
      </c>
      <c r="F22" s="75">
        <v>429</v>
      </c>
      <c r="G22" s="75">
        <v>259</v>
      </c>
      <c r="H22" s="75">
        <v>688</v>
      </c>
      <c r="I22" s="75">
        <v>441</v>
      </c>
      <c r="J22" s="75">
        <v>263</v>
      </c>
      <c r="K22" s="384">
        <v>704</v>
      </c>
      <c r="L22" s="385">
        <v>11</v>
      </c>
      <c r="M22" s="384">
        <v>1</v>
      </c>
      <c r="N22" s="386">
        <v>12</v>
      </c>
      <c r="O22" s="387">
        <v>545</v>
      </c>
      <c r="P22" s="384">
        <v>314</v>
      </c>
      <c r="Q22" s="388">
        <v>859</v>
      </c>
      <c r="R22" s="387">
        <v>556</v>
      </c>
      <c r="S22" s="75">
        <v>315</v>
      </c>
      <c r="T22" s="389">
        <v>871</v>
      </c>
      <c r="U22" s="385">
        <v>11</v>
      </c>
      <c r="V22" s="384">
        <v>1</v>
      </c>
      <c r="W22" s="386">
        <v>12</v>
      </c>
      <c r="X22" s="387">
        <v>519</v>
      </c>
      <c r="Y22" s="384">
        <v>313</v>
      </c>
      <c r="Z22" s="388">
        <v>832</v>
      </c>
      <c r="AA22" s="387">
        <v>530</v>
      </c>
      <c r="AB22" s="75">
        <v>314</v>
      </c>
      <c r="AC22" s="389">
        <v>844</v>
      </c>
    </row>
    <row r="23" spans="1:29" ht="13.5" x14ac:dyDescent="0.25">
      <c r="A23" s="72" t="s">
        <v>218</v>
      </c>
      <c r="B23" s="103" t="s">
        <v>17</v>
      </c>
      <c r="C23" s="73">
        <v>11</v>
      </c>
      <c r="D23" s="73" t="s">
        <v>68</v>
      </c>
      <c r="E23" s="73">
        <v>11</v>
      </c>
      <c r="F23" s="73">
        <v>326</v>
      </c>
      <c r="G23" s="73">
        <v>206</v>
      </c>
      <c r="H23" s="73">
        <v>532</v>
      </c>
      <c r="I23" s="73">
        <v>337</v>
      </c>
      <c r="J23" s="73">
        <v>206</v>
      </c>
      <c r="K23" s="378">
        <v>543</v>
      </c>
      <c r="L23" s="379">
        <v>10</v>
      </c>
      <c r="M23" s="378" t="s">
        <v>68</v>
      </c>
      <c r="N23" s="390">
        <v>10</v>
      </c>
      <c r="O23" s="381">
        <v>386</v>
      </c>
      <c r="P23" s="378">
        <v>238</v>
      </c>
      <c r="Q23" s="391">
        <v>624</v>
      </c>
      <c r="R23" s="381">
        <v>396</v>
      </c>
      <c r="S23" s="73">
        <v>238</v>
      </c>
      <c r="T23" s="383">
        <v>634</v>
      </c>
      <c r="U23" s="379">
        <v>8</v>
      </c>
      <c r="V23" s="378">
        <v>2</v>
      </c>
      <c r="W23" s="390">
        <v>10</v>
      </c>
      <c r="X23" s="381">
        <v>401</v>
      </c>
      <c r="Y23" s="378">
        <v>252</v>
      </c>
      <c r="Z23" s="391">
        <v>653</v>
      </c>
      <c r="AA23" s="381">
        <v>409</v>
      </c>
      <c r="AB23" s="73">
        <v>254</v>
      </c>
      <c r="AC23" s="383">
        <v>663</v>
      </c>
    </row>
    <row r="24" spans="1:29" ht="13.5" x14ac:dyDescent="0.25">
      <c r="A24" s="72" t="s">
        <v>219</v>
      </c>
      <c r="B24" s="103" t="s">
        <v>17</v>
      </c>
      <c r="C24" s="75">
        <v>7</v>
      </c>
      <c r="D24" s="75">
        <v>1</v>
      </c>
      <c r="E24" s="75">
        <v>8</v>
      </c>
      <c r="F24" s="75">
        <v>154</v>
      </c>
      <c r="G24" s="75">
        <v>85</v>
      </c>
      <c r="H24" s="75">
        <v>239</v>
      </c>
      <c r="I24" s="75">
        <v>161</v>
      </c>
      <c r="J24" s="75">
        <v>86</v>
      </c>
      <c r="K24" s="384">
        <v>247</v>
      </c>
      <c r="L24" s="385">
        <v>3</v>
      </c>
      <c r="M24" s="384">
        <v>1</v>
      </c>
      <c r="N24" s="386">
        <v>4</v>
      </c>
      <c r="O24" s="387">
        <v>163</v>
      </c>
      <c r="P24" s="384">
        <v>93</v>
      </c>
      <c r="Q24" s="388">
        <v>256</v>
      </c>
      <c r="R24" s="387">
        <v>166</v>
      </c>
      <c r="S24" s="75">
        <v>94</v>
      </c>
      <c r="T24" s="389">
        <v>260</v>
      </c>
      <c r="U24" s="385">
        <v>6</v>
      </c>
      <c r="V24" s="384">
        <v>1</v>
      </c>
      <c r="W24" s="386">
        <v>7</v>
      </c>
      <c r="X24" s="387">
        <v>230</v>
      </c>
      <c r="Y24" s="384">
        <v>119</v>
      </c>
      <c r="Z24" s="388">
        <v>349</v>
      </c>
      <c r="AA24" s="387">
        <v>236</v>
      </c>
      <c r="AB24" s="75">
        <v>120</v>
      </c>
      <c r="AC24" s="389">
        <v>356</v>
      </c>
    </row>
    <row r="25" spans="1:29" ht="13.5" x14ac:dyDescent="0.25">
      <c r="A25" s="72" t="s">
        <v>220</v>
      </c>
      <c r="B25" s="103" t="s">
        <v>17</v>
      </c>
      <c r="C25" s="73">
        <v>3</v>
      </c>
      <c r="D25" s="73" t="s">
        <v>68</v>
      </c>
      <c r="E25" s="73">
        <v>3</v>
      </c>
      <c r="F25" s="73">
        <v>111</v>
      </c>
      <c r="G25" s="73">
        <v>44</v>
      </c>
      <c r="H25" s="73">
        <v>155</v>
      </c>
      <c r="I25" s="73">
        <v>114</v>
      </c>
      <c r="J25" s="73">
        <v>44</v>
      </c>
      <c r="K25" s="378">
        <v>158</v>
      </c>
      <c r="L25" s="379">
        <v>5</v>
      </c>
      <c r="M25" s="378" t="s">
        <v>68</v>
      </c>
      <c r="N25" s="390">
        <v>5</v>
      </c>
      <c r="O25" s="381">
        <v>139</v>
      </c>
      <c r="P25" s="378">
        <v>87</v>
      </c>
      <c r="Q25" s="391">
        <v>226</v>
      </c>
      <c r="R25" s="381">
        <v>144</v>
      </c>
      <c r="S25" s="73">
        <v>87</v>
      </c>
      <c r="T25" s="383">
        <v>231</v>
      </c>
      <c r="U25" s="379">
        <v>6</v>
      </c>
      <c r="V25" s="378" t="s">
        <v>68</v>
      </c>
      <c r="W25" s="390">
        <v>6</v>
      </c>
      <c r="X25" s="381">
        <v>168</v>
      </c>
      <c r="Y25" s="378">
        <v>92</v>
      </c>
      <c r="Z25" s="391">
        <v>260</v>
      </c>
      <c r="AA25" s="381">
        <v>174</v>
      </c>
      <c r="AB25" s="73">
        <v>92</v>
      </c>
      <c r="AC25" s="383">
        <v>266</v>
      </c>
    </row>
    <row r="26" spans="1:29" ht="13.5" x14ac:dyDescent="0.25">
      <c r="A26" s="72" t="s">
        <v>221</v>
      </c>
      <c r="B26" s="103" t="s">
        <v>17</v>
      </c>
      <c r="C26" s="75">
        <v>8</v>
      </c>
      <c r="D26" s="75">
        <v>3</v>
      </c>
      <c r="E26" s="75">
        <v>11</v>
      </c>
      <c r="F26" s="75">
        <v>309</v>
      </c>
      <c r="G26" s="75">
        <v>137</v>
      </c>
      <c r="H26" s="75">
        <v>446</v>
      </c>
      <c r="I26" s="75">
        <v>317</v>
      </c>
      <c r="J26" s="75">
        <v>140</v>
      </c>
      <c r="K26" s="384">
        <v>457</v>
      </c>
      <c r="L26" s="385">
        <v>23</v>
      </c>
      <c r="M26" s="384">
        <v>7</v>
      </c>
      <c r="N26" s="386">
        <v>30</v>
      </c>
      <c r="O26" s="387">
        <v>346</v>
      </c>
      <c r="P26" s="384">
        <v>188</v>
      </c>
      <c r="Q26" s="388">
        <v>534</v>
      </c>
      <c r="R26" s="387">
        <v>369</v>
      </c>
      <c r="S26" s="75">
        <v>195</v>
      </c>
      <c r="T26" s="389">
        <v>564</v>
      </c>
      <c r="U26" s="385">
        <v>13</v>
      </c>
      <c r="V26" s="384">
        <v>4</v>
      </c>
      <c r="W26" s="386">
        <v>17</v>
      </c>
      <c r="X26" s="387">
        <v>361</v>
      </c>
      <c r="Y26" s="384">
        <v>217</v>
      </c>
      <c r="Z26" s="388">
        <v>578</v>
      </c>
      <c r="AA26" s="387">
        <v>374</v>
      </c>
      <c r="AB26" s="75">
        <v>221</v>
      </c>
      <c r="AC26" s="389">
        <v>595</v>
      </c>
    </row>
    <row r="27" spans="1:29" ht="13.5" x14ac:dyDescent="0.25">
      <c r="A27" s="72" t="s">
        <v>222</v>
      </c>
      <c r="B27" s="103" t="s">
        <v>17</v>
      </c>
      <c r="C27" s="73">
        <v>1</v>
      </c>
      <c r="D27" s="73" t="s">
        <v>68</v>
      </c>
      <c r="E27" s="73">
        <v>1</v>
      </c>
      <c r="F27" s="73">
        <v>22</v>
      </c>
      <c r="G27" s="73">
        <v>13</v>
      </c>
      <c r="H27" s="73">
        <v>35</v>
      </c>
      <c r="I27" s="73">
        <v>23</v>
      </c>
      <c r="J27" s="73">
        <v>13</v>
      </c>
      <c r="K27" s="378">
        <v>36</v>
      </c>
      <c r="L27" s="379">
        <v>1</v>
      </c>
      <c r="M27" s="378" t="s">
        <v>68</v>
      </c>
      <c r="N27" s="390">
        <v>1</v>
      </c>
      <c r="O27" s="381">
        <v>27</v>
      </c>
      <c r="P27" s="378">
        <v>19</v>
      </c>
      <c r="Q27" s="391">
        <v>46</v>
      </c>
      <c r="R27" s="381">
        <v>28</v>
      </c>
      <c r="S27" s="73">
        <v>19</v>
      </c>
      <c r="T27" s="383">
        <v>47</v>
      </c>
      <c r="U27" s="379" t="s">
        <v>68</v>
      </c>
      <c r="V27" s="378" t="s">
        <v>68</v>
      </c>
      <c r="W27" s="390">
        <v>0</v>
      </c>
      <c r="X27" s="381">
        <v>35</v>
      </c>
      <c r="Y27" s="378">
        <v>16</v>
      </c>
      <c r="Z27" s="391">
        <v>51</v>
      </c>
      <c r="AA27" s="381">
        <v>35</v>
      </c>
      <c r="AB27" s="73">
        <v>16</v>
      </c>
      <c r="AC27" s="383">
        <v>51</v>
      </c>
    </row>
    <row r="28" spans="1:29" ht="14.25" thickBot="1" x14ac:dyDescent="0.3">
      <c r="A28" s="72" t="s">
        <v>4</v>
      </c>
      <c r="B28" s="103" t="s">
        <v>17</v>
      </c>
      <c r="C28" s="75">
        <v>48</v>
      </c>
      <c r="D28" s="75">
        <v>11</v>
      </c>
      <c r="E28" s="75">
        <v>59</v>
      </c>
      <c r="F28" s="75">
        <v>1994</v>
      </c>
      <c r="G28" s="75">
        <v>1096</v>
      </c>
      <c r="H28" s="75">
        <v>3090</v>
      </c>
      <c r="I28" s="75">
        <v>2042</v>
      </c>
      <c r="J28" s="75">
        <v>1107</v>
      </c>
      <c r="K28" s="384">
        <v>3149</v>
      </c>
      <c r="L28" s="392">
        <v>68</v>
      </c>
      <c r="M28" s="393">
        <v>12</v>
      </c>
      <c r="N28" s="394">
        <v>80</v>
      </c>
      <c r="O28" s="395">
        <v>2422</v>
      </c>
      <c r="P28" s="393">
        <v>1400</v>
      </c>
      <c r="Q28" s="396">
        <v>3822</v>
      </c>
      <c r="R28" s="395">
        <v>2490</v>
      </c>
      <c r="S28" s="397">
        <v>1412</v>
      </c>
      <c r="T28" s="398">
        <v>3902</v>
      </c>
      <c r="U28" s="392">
        <v>51</v>
      </c>
      <c r="V28" s="393">
        <v>8</v>
      </c>
      <c r="W28" s="394">
        <v>59</v>
      </c>
      <c r="X28" s="395">
        <v>2544</v>
      </c>
      <c r="Y28" s="393">
        <v>1431</v>
      </c>
      <c r="Z28" s="396">
        <v>3975</v>
      </c>
      <c r="AA28" s="395">
        <v>2595</v>
      </c>
      <c r="AB28" s="397">
        <v>1439</v>
      </c>
      <c r="AC28" s="398">
        <v>4034</v>
      </c>
    </row>
    <row r="29" spans="1:29" x14ac:dyDescent="0.2">
      <c r="A29" s="365" t="s">
        <v>223</v>
      </c>
    </row>
    <row r="30" spans="1:29" x14ac:dyDescent="0.2">
      <c r="A30" s="365"/>
    </row>
    <row r="31" spans="1:29" x14ac:dyDescent="0.2">
      <c r="A31" s="365"/>
    </row>
    <row r="32" spans="1:29" ht="15" x14ac:dyDescent="0.25">
      <c r="A32" s="699" t="s">
        <v>490</v>
      </c>
    </row>
    <row r="33" spans="1:9" x14ac:dyDescent="0.2">
      <c r="A33" s="365"/>
    </row>
    <row r="34" spans="1:9" x14ac:dyDescent="0.2">
      <c r="A34" s="399" t="s">
        <v>224</v>
      </c>
    </row>
    <row r="36" spans="1:9" x14ac:dyDescent="0.2">
      <c r="A36" s="993" t="s">
        <v>190</v>
      </c>
      <c r="B36" s="995" t="s">
        <v>48</v>
      </c>
      <c r="C36" s="996"/>
      <c r="D36" s="997"/>
      <c r="E36" s="995" t="s">
        <v>59</v>
      </c>
      <c r="F36" s="996"/>
      <c r="G36" s="997"/>
      <c r="H36" s="998" t="s">
        <v>225</v>
      </c>
      <c r="I36" s="998"/>
    </row>
    <row r="37" spans="1:9" ht="13.5" thickBot="1" x14ac:dyDescent="0.25">
      <c r="A37" s="994"/>
      <c r="B37" s="400" t="s">
        <v>226</v>
      </c>
      <c r="C37" s="401" t="s">
        <v>227</v>
      </c>
      <c r="D37" s="402" t="s">
        <v>228</v>
      </c>
      <c r="E37" s="400" t="s">
        <v>226</v>
      </c>
      <c r="F37" s="401" t="s">
        <v>227</v>
      </c>
      <c r="G37" s="402" t="s">
        <v>228</v>
      </c>
      <c r="H37" s="401" t="s">
        <v>48</v>
      </c>
      <c r="I37" s="401" t="s">
        <v>59</v>
      </c>
    </row>
    <row r="38" spans="1:9" x14ac:dyDescent="0.2">
      <c r="A38" s="403" t="s">
        <v>210</v>
      </c>
      <c r="B38" s="404">
        <v>2</v>
      </c>
      <c r="C38" s="405">
        <v>0</v>
      </c>
      <c r="D38" s="403">
        <v>2</v>
      </c>
      <c r="E38" s="404">
        <v>19</v>
      </c>
      <c r="F38" s="405">
        <v>26</v>
      </c>
      <c r="G38" s="403">
        <v>45</v>
      </c>
      <c r="H38" s="406" t="s">
        <v>53</v>
      </c>
      <c r="I38" s="407">
        <f>(Z15-Q15)/Q15*100</f>
        <v>-11.76470588235294</v>
      </c>
    </row>
    <row r="39" spans="1:9" x14ac:dyDescent="0.2">
      <c r="A39" s="403" t="s">
        <v>211</v>
      </c>
      <c r="B39" s="405">
        <v>0</v>
      </c>
      <c r="C39" s="405">
        <v>0</v>
      </c>
      <c r="D39" s="405">
        <v>0</v>
      </c>
      <c r="E39" s="404">
        <v>35</v>
      </c>
      <c r="F39" s="405">
        <v>24</v>
      </c>
      <c r="G39" s="403">
        <v>59</v>
      </c>
      <c r="H39" s="406" t="s">
        <v>53</v>
      </c>
      <c r="I39" s="407">
        <f>(Z16-Q16)/Q16*100</f>
        <v>51.282051282051277</v>
      </c>
    </row>
    <row r="40" spans="1:9" x14ac:dyDescent="0.2">
      <c r="A40" s="403" t="s">
        <v>212</v>
      </c>
      <c r="B40" s="405">
        <v>0</v>
      </c>
      <c r="C40" s="405">
        <v>0</v>
      </c>
      <c r="D40" s="405">
        <v>0</v>
      </c>
      <c r="E40" s="404">
        <v>40</v>
      </c>
      <c r="F40" s="405">
        <v>41</v>
      </c>
      <c r="G40" s="403">
        <v>81</v>
      </c>
      <c r="H40" s="406" t="s">
        <v>53</v>
      </c>
      <c r="I40" s="407">
        <f t="shared" ref="I40:I50" si="0">(Z17-Q17)/Q17*100</f>
        <v>-3.5714285714285712</v>
      </c>
    </row>
    <row r="41" spans="1:9" x14ac:dyDescent="0.2">
      <c r="A41" s="403" t="s">
        <v>213</v>
      </c>
      <c r="B41" s="405">
        <v>0</v>
      </c>
      <c r="C41" s="405">
        <v>0</v>
      </c>
      <c r="D41" s="405">
        <v>0</v>
      </c>
      <c r="E41" s="404">
        <v>117</v>
      </c>
      <c r="F41" s="405">
        <v>58</v>
      </c>
      <c r="G41" s="403">
        <v>175</v>
      </c>
      <c r="H41" s="407">
        <f>(W18-N18)/N18*100</f>
        <v>-100</v>
      </c>
      <c r="I41" s="407">
        <f t="shared" si="0"/>
        <v>9.375</v>
      </c>
    </row>
    <row r="42" spans="1:9" x14ac:dyDescent="0.2">
      <c r="A42" s="403" t="s">
        <v>214</v>
      </c>
      <c r="B42" s="404">
        <v>1</v>
      </c>
      <c r="C42" s="405">
        <v>0</v>
      </c>
      <c r="D42" s="403">
        <v>1</v>
      </c>
      <c r="E42" s="404">
        <v>190</v>
      </c>
      <c r="F42" s="405">
        <v>68</v>
      </c>
      <c r="G42" s="403">
        <v>258</v>
      </c>
      <c r="H42" s="407">
        <f t="shared" ref="H42:H51" si="1">(W19-N19)/N19*100</f>
        <v>-50</v>
      </c>
      <c r="I42" s="407">
        <f t="shared" si="0"/>
        <v>3.6144578313253009</v>
      </c>
    </row>
    <row r="43" spans="1:9" x14ac:dyDescent="0.2">
      <c r="A43" s="403" t="s">
        <v>215</v>
      </c>
      <c r="B43" s="404">
        <v>3</v>
      </c>
      <c r="C43" s="405">
        <v>0</v>
      </c>
      <c r="D43" s="403">
        <v>3</v>
      </c>
      <c r="E43" s="404">
        <v>222</v>
      </c>
      <c r="F43" s="405">
        <v>104</v>
      </c>
      <c r="G43" s="403">
        <v>326</v>
      </c>
      <c r="H43" s="407">
        <f t="shared" si="1"/>
        <v>-57.142857142857139</v>
      </c>
      <c r="I43" s="407">
        <f t="shared" si="0"/>
        <v>-7.6487252124645897</v>
      </c>
    </row>
    <row r="44" spans="1:9" x14ac:dyDescent="0.2">
      <c r="A44" s="403" t="s">
        <v>216</v>
      </c>
      <c r="B44" s="404">
        <v>1</v>
      </c>
      <c r="C44" s="405">
        <v>0</v>
      </c>
      <c r="D44" s="403">
        <v>1</v>
      </c>
      <c r="E44" s="404">
        <v>207</v>
      </c>
      <c r="F44" s="405">
        <v>101</v>
      </c>
      <c r="G44" s="403">
        <v>308</v>
      </c>
      <c r="H44" s="407">
        <f t="shared" si="1"/>
        <v>-87.5</v>
      </c>
      <c r="I44" s="407">
        <f t="shared" si="0"/>
        <v>-9.67741935483871</v>
      </c>
    </row>
    <row r="45" spans="1:9" x14ac:dyDescent="0.2">
      <c r="A45" s="403" t="s">
        <v>217</v>
      </c>
      <c r="B45" s="404">
        <v>11</v>
      </c>
      <c r="C45" s="405">
        <v>1</v>
      </c>
      <c r="D45" s="403">
        <v>12</v>
      </c>
      <c r="E45" s="404">
        <v>519</v>
      </c>
      <c r="F45" s="405">
        <v>313</v>
      </c>
      <c r="G45" s="408">
        <v>832</v>
      </c>
      <c r="H45" s="407">
        <f t="shared" si="1"/>
        <v>0</v>
      </c>
      <c r="I45" s="407">
        <f t="shared" si="0"/>
        <v>-3.1431897555296859</v>
      </c>
    </row>
    <row r="46" spans="1:9" x14ac:dyDescent="0.2">
      <c r="A46" s="403" t="s">
        <v>218</v>
      </c>
      <c r="B46" s="404">
        <v>8</v>
      </c>
      <c r="C46" s="405">
        <v>2</v>
      </c>
      <c r="D46" s="403">
        <v>10</v>
      </c>
      <c r="E46" s="404">
        <v>401</v>
      </c>
      <c r="F46" s="405">
        <v>252</v>
      </c>
      <c r="G46" s="403">
        <v>653</v>
      </c>
      <c r="H46" s="407">
        <f t="shared" si="1"/>
        <v>0</v>
      </c>
      <c r="I46" s="407">
        <f t="shared" si="0"/>
        <v>4.6474358974358978</v>
      </c>
    </row>
    <row r="47" spans="1:9" x14ac:dyDescent="0.2">
      <c r="A47" s="403" t="s">
        <v>219</v>
      </c>
      <c r="B47" s="404">
        <v>6</v>
      </c>
      <c r="C47" s="405">
        <v>1</v>
      </c>
      <c r="D47" s="403">
        <v>7</v>
      </c>
      <c r="E47" s="404">
        <v>230</v>
      </c>
      <c r="F47" s="405">
        <v>119</v>
      </c>
      <c r="G47" s="403">
        <v>349</v>
      </c>
      <c r="H47" s="407">
        <f t="shared" si="1"/>
        <v>75</v>
      </c>
      <c r="I47" s="407">
        <f t="shared" si="0"/>
        <v>36.328125</v>
      </c>
    </row>
    <row r="48" spans="1:9" x14ac:dyDescent="0.2">
      <c r="A48" s="403" t="s">
        <v>220</v>
      </c>
      <c r="B48" s="404">
        <v>6</v>
      </c>
      <c r="C48" s="405">
        <v>0</v>
      </c>
      <c r="D48" s="403">
        <v>6</v>
      </c>
      <c r="E48" s="404">
        <v>168</v>
      </c>
      <c r="F48" s="405">
        <v>92</v>
      </c>
      <c r="G48" s="403">
        <v>260</v>
      </c>
      <c r="H48" s="407">
        <f t="shared" si="1"/>
        <v>20</v>
      </c>
      <c r="I48" s="407">
        <f t="shared" si="0"/>
        <v>15.044247787610621</v>
      </c>
    </row>
    <row r="49" spans="1:9" x14ac:dyDescent="0.2">
      <c r="A49" s="403" t="s">
        <v>221</v>
      </c>
      <c r="B49" s="404">
        <v>13</v>
      </c>
      <c r="C49" s="405">
        <v>4</v>
      </c>
      <c r="D49" s="403">
        <v>17</v>
      </c>
      <c r="E49" s="404">
        <v>361</v>
      </c>
      <c r="F49" s="405">
        <v>217</v>
      </c>
      <c r="G49" s="403">
        <v>578</v>
      </c>
      <c r="H49" s="407">
        <f t="shared" si="1"/>
        <v>-43.333333333333336</v>
      </c>
      <c r="I49" s="407">
        <f t="shared" si="0"/>
        <v>8.239700374531834</v>
      </c>
    </row>
    <row r="50" spans="1:9" x14ac:dyDescent="0.2">
      <c r="A50" s="403" t="s">
        <v>222</v>
      </c>
      <c r="B50" s="405">
        <v>0</v>
      </c>
      <c r="C50" s="405">
        <v>0</v>
      </c>
      <c r="D50" s="405">
        <v>0</v>
      </c>
      <c r="E50" s="404">
        <v>35</v>
      </c>
      <c r="F50" s="405">
        <v>16</v>
      </c>
      <c r="G50" s="403">
        <v>51</v>
      </c>
      <c r="H50" s="407">
        <f t="shared" si="1"/>
        <v>-100</v>
      </c>
      <c r="I50" s="407">
        <f t="shared" si="0"/>
        <v>10.869565217391305</v>
      </c>
    </row>
    <row r="51" spans="1:9" x14ac:dyDescent="0.2">
      <c r="A51" s="409" t="s">
        <v>228</v>
      </c>
      <c r="B51" s="410">
        <v>51</v>
      </c>
      <c r="C51" s="411">
        <v>8</v>
      </c>
      <c r="D51" s="409">
        <v>59</v>
      </c>
      <c r="E51" s="412">
        <v>2544</v>
      </c>
      <c r="F51" s="413">
        <v>1431</v>
      </c>
      <c r="G51" s="414">
        <v>3975</v>
      </c>
      <c r="H51" s="466">
        <f t="shared" si="1"/>
        <v>-26.25</v>
      </c>
      <c r="I51" s="466">
        <f>(Z28-Q28)/Q28*100</f>
        <v>4.003139717425432</v>
      </c>
    </row>
    <row r="54" spans="1:9" x14ac:dyDescent="0.2">
      <c r="A54" s="277" t="s">
        <v>118</v>
      </c>
    </row>
  </sheetData>
  <mergeCells count="26">
    <mergeCell ref="A9:B9"/>
    <mergeCell ref="A4:B4"/>
    <mergeCell ref="A5:B5"/>
    <mergeCell ref="A6:B6"/>
    <mergeCell ref="A7:B7"/>
    <mergeCell ref="A8:B8"/>
    <mergeCell ref="A10:B10"/>
    <mergeCell ref="A11:B11"/>
    <mergeCell ref="C11:K11"/>
    <mergeCell ref="L11:T11"/>
    <mergeCell ref="U11:AC11"/>
    <mergeCell ref="R12:T12"/>
    <mergeCell ref="U12:W12"/>
    <mergeCell ref="X12:Z12"/>
    <mergeCell ref="AA12:AC12"/>
    <mergeCell ref="A13:B13"/>
    <mergeCell ref="A12:B12"/>
    <mergeCell ref="C12:E12"/>
    <mergeCell ref="F12:H12"/>
    <mergeCell ref="I12:K12"/>
    <mergeCell ref="L12:N12"/>
    <mergeCell ref="A36:A37"/>
    <mergeCell ref="B36:D36"/>
    <mergeCell ref="E36:G36"/>
    <mergeCell ref="H36:I36"/>
    <mergeCell ref="O12:Q12"/>
  </mergeCells>
  <hyperlinks>
    <hyperlink ref="A3" r:id="rId1" display="http://dati.istat.it/OECDStat_Metadata/ShowMetadata.ashx?Dataset=DCIS_MORTIFERITISTR1&amp;ShowOnWeb=true&amp;Lang=it"/>
    <hyperlink ref="A29" r:id="rId2" display="http://dativ7a.istat.it//index.aspx?DatasetCode=DCIS_MORTIFERITISTR1"/>
    <hyperlink ref="A32" location="Indice!B1" display="Torna all'indice"/>
  </hyperlinks>
  <pageMargins left="0.7" right="0.7" top="0.75" bottom="0.75" header="0.3" footer="0.3"/>
  <pageSetup paperSize="9" orientation="portrait"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N36"/>
  <sheetViews>
    <sheetView zoomScaleNormal="100" workbookViewId="0">
      <selection activeCell="Z28" sqref="Z28"/>
    </sheetView>
  </sheetViews>
  <sheetFormatPr defaultRowHeight="12.75" x14ac:dyDescent="0.2"/>
  <cols>
    <col min="1" max="1" width="30.28515625" style="4" customWidth="1"/>
    <col min="2" max="14" width="9.140625" style="4"/>
    <col min="15" max="15" width="9.28515625" style="4" customWidth="1"/>
    <col min="16" max="16" width="9.140625" style="4"/>
    <col min="17" max="22" width="10" style="4" bestFit="1" customWidth="1"/>
    <col min="23" max="16384" width="9.140625" style="4"/>
  </cols>
  <sheetData>
    <row r="1" spans="1:40" ht="15" x14ac:dyDescent="0.25">
      <c r="Q1" s="699" t="s">
        <v>490</v>
      </c>
    </row>
    <row r="2" spans="1:40" x14ac:dyDescent="0.2">
      <c r="A2" s="352" t="s">
        <v>187</v>
      </c>
      <c r="I2" s="415" t="s">
        <v>229</v>
      </c>
      <c r="Q2" s="222" t="s">
        <v>230</v>
      </c>
    </row>
    <row r="3" spans="1:40" x14ac:dyDescent="0.2">
      <c r="B3" s="999">
        <v>2011</v>
      </c>
      <c r="C3" s="1000"/>
      <c r="D3" s="1001"/>
      <c r="E3" s="999">
        <v>2022</v>
      </c>
      <c r="F3" s="1000"/>
      <c r="G3" s="1001"/>
      <c r="J3" s="999">
        <v>2011</v>
      </c>
      <c r="K3" s="1000"/>
      <c r="L3" s="1001"/>
      <c r="M3" s="999">
        <v>2022</v>
      </c>
      <c r="N3" s="1000"/>
      <c r="O3" s="1001"/>
      <c r="X3" s="371"/>
    </row>
    <row r="4" spans="1:40" x14ac:dyDescent="0.2">
      <c r="B4" s="999" t="s">
        <v>65</v>
      </c>
      <c r="C4" s="1000"/>
      <c r="D4" s="1001"/>
      <c r="E4" s="999" t="s">
        <v>65</v>
      </c>
      <c r="F4" s="1000"/>
      <c r="G4" s="1001"/>
      <c r="J4" s="35" t="s">
        <v>208</v>
      </c>
      <c r="K4" s="35" t="s">
        <v>209</v>
      </c>
      <c r="L4" s="35" t="s">
        <v>4</v>
      </c>
      <c r="M4" s="35" t="s">
        <v>208</v>
      </c>
      <c r="N4" s="35" t="s">
        <v>209</v>
      </c>
      <c r="O4" s="35" t="s">
        <v>4</v>
      </c>
    </row>
    <row r="5" spans="1:40" x14ac:dyDescent="0.2">
      <c r="B5" s="35" t="s">
        <v>208</v>
      </c>
      <c r="C5" s="35" t="s">
        <v>209</v>
      </c>
      <c r="D5" s="35" t="s">
        <v>4</v>
      </c>
      <c r="E5" s="35" t="s">
        <v>208</v>
      </c>
      <c r="F5" s="35" t="s">
        <v>209</v>
      </c>
      <c r="G5" s="35" t="s">
        <v>4</v>
      </c>
      <c r="I5" s="416" t="s">
        <v>231</v>
      </c>
      <c r="J5" s="416">
        <f>B21</f>
        <v>3</v>
      </c>
      <c r="K5" s="416">
        <f t="shared" ref="K5:O12" si="0">C21</f>
        <v>1</v>
      </c>
      <c r="L5" s="417">
        <f t="shared" si="0"/>
        <v>4</v>
      </c>
      <c r="M5" s="416">
        <f>E21</f>
        <v>2</v>
      </c>
      <c r="N5" s="416">
        <f t="shared" si="0"/>
        <v>0</v>
      </c>
      <c r="O5" s="417">
        <f>G21</f>
        <v>2</v>
      </c>
      <c r="AE5" s="418"/>
      <c r="AN5" s="419"/>
    </row>
    <row r="6" spans="1:40" x14ac:dyDescent="0.2">
      <c r="A6" s="420" t="s">
        <v>210</v>
      </c>
      <c r="B6" s="73" t="s">
        <v>68</v>
      </c>
      <c r="C6" s="73" t="s">
        <v>68</v>
      </c>
      <c r="D6" s="73" t="s">
        <v>68</v>
      </c>
      <c r="E6" s="73">
        <v>2</v>
      </c>
      <c r="F6" s="73">
        <v>0</v>
      </c>
      <c r="G6" s="73">
        <v>2</v>
      </c>
      <c r="I6" s="416" t="s">
        <v>232</v>
      </c>
      <c r="J6" s="416">
        <f t="shared" ref="J6:J12" si="1">B22</f>
        <v>12</v>
      </c>
      <c r="K6" s="416">
        <f t="shared" si="0"/>
        <v>7</v>
      </c>
      <c r="L6" s="417">
        <f t="shared" si="0"/>
        <v>19</v>
      </c>
      <c r="M6" s="416">
        <f t="shared" si="0"/>
        <v>5</v>
      </c>
      <c r="N6" s="416">
        <f t="shared" si="0"/>
        <v>0</v>
      </c>
      <c r="O6" s="417">
        <f t="shared" si="0"/>
        <v>5</v>
      </c>
      <c r="P6" s="421"/>
    </row>
    <row r="7" spans="1:40" x14ac:dyDescent="0.2">
      <c r="A7" s="420" t="s">
        <v>211</v>
      </c>
      <c r="B7" s="75" t="s">
        <v>68</v>
      </c>
      <c r="C7" s="75" t="s">
        <v>68</v>
      </c>
      <c r="D7" s="75" t="s">
        <v>68</v>
      </c>
      <c r="E7" s="75">
        <v>0</v>
      </c>
      <c r="F7" s="75">
        <v>0</v>
      </c>
      <c r="G7" s="75">
        <v>0</v>
      </c>
      <c r="H7" s="422"/>
      <c r="I7" s="416" t="s">
        <v>233</v>
      </c>
      <c r="J7" s="416">
        <f t="shared" si="1"/>
        <v>9</v>
      </c>
      <c r="K7" s="416">
        <f t="shared" si="0"/>
        <v>2</v>
      </c>
      <c r="L7" s="417">
        <f t="shared" si="0"/>
        <v>11</v>
      </c>
      <c r="M7" s="416">
        <f t="shared" si="0"/>
        <v>11</v>
      </c>
      <c r="N7" s="416">
        <f t="shared" si="0"/>
        <v>1</v>
      </c>
      <c r="O7" s="417">
        <f t="shared" si="0"/>
        <v>12</v>
      </c>
    </row>
    <row r="8" spans="1:40" x14ac:dyDescent="0.2">
      <c r="A8" s="420" t="s">
        <v>212</v>
      </c>
      <c r="B8" s="73">
        <v>1</v>
      </c>
      <c r="C8" s="73" t="s">
        <v>68</v>
      </c>
      <c r="D8" s="73">
        <v>1</v>
      </c>
      <c r="E8" s="73">
        <v>0</v>
      </c>
      <c r="F8" s="73">
        <v>0</v>
      </c>
      <c r="G8" s="73">
        <v>0</v>
      </c>
      <c r="H8" s="422"/>
      <c r="I8" s="416" t="s">
        <v>234</v>
      </c>
      <c r="J8" s="416">
        <f t="shared" si="1"/>
        <v>9</v>
      </c>
      <c r="K8" s="416">
        <v>0</v>
      </c>
      <c r="L8" s="417">
        <f t="shared" si="0"/>
        <v>9</v>
      </c>
      <c r="M8" s="416">
        <f t="shared" si="0"/>
        <v>8</v>
      </c>
      <c r="N8" s="416">
        <v>0</v>
      </c>
      <c r="O8" s="417">
        <f t="shared" si="0"/>
        <v>10</v>
      </c>
    </row>
    <row r="9" spans="1:40" x14ac:dyDescent="0.2">
      <c r="A9" s="420" t="s">
        <v>213</v>
      </c>
      <c r="B9" s="75">
        <v>2</v>
      </c>
      <c r="C9" s="75">
        <v>1</v>
      </c>
      <c r="D9" s="75">
        <v>3</v>
      </c>
      <c r="E9" s="75">
        <v>0</v>
      </c>
      <c r="F9" s="75">
        <v>0</v>
      </c>
      <c r="G9" s="75">
        <v>0</v>
      </c>
      <c r="H9" s="422"/>
      <c r="I9" s="416" t="s">
        <v>235</v>
      </c>
      <c r="J9" s="416">
        <f t="shared" si="1"/>
        <v>10</v>
      </c>
      <c r="K9" s="416">
        <f t="shared" si="0"/>
        <v>1</v>
      </c>
      <c r="L9" s="417">
        <f t="shared" si="0"/>
        <v>11</v>
      </c>
      <c r="M9" s="416">
        <f t="shared" si="0"/>
        <v>12</v>
      </c>
      <c r="N9" s="416">
        <f t="shared" si="0"/>
        <v>1</v>
      </c>
      <c r="O9" s="417">
        <f t="shared" si="0"/>
        <v>13</v>
      </c>
    </row>
    <row r="10" spans="1:40" x14ac:dyDescent="0.2">
      <c r="A10" s="423" t="s">
        <v>214</v>
      </c>
      <c r="B10" s="73">
        <v>1</v>
      </c>
      <c r="C10" s="73">
        <v>1</v>
      </c>
      <c r="D10" s="73">
        <v>2</v>
      </c>
      <c r="E10" s="73">
        <v>1</v>
      </c>
      <c r="F10" s="73">
        <v>0</v>
      </c>
      <c r="G10" s="73">
        <v>1</v>
      </c>
      <c r="I10" s="416" t="s">
        <v>236</v>
      </c>
      <c r="J10" s="416">
        <f t="shared" si="1"/>
        <v>19</v>
      </c>
      <c r="K10" s="416">
        <f t="shared" si="0"/>
        <v>9</v>
      </c>
      <c r="L10" s="417">
        <f>D26</f>
        <v>28</v>
      </c>
      <c r="M10" s="416">
        <f t="shared" si="0"/>
        <v>13</v>
      </c>
      <c r="N10" s="416">
        <f t="shared" si="0"/>
        <v>4</v>
      </c>
      <c r="O10" s="417">
        <f t="shared" si="0"/>
        <v>17</v>
      </c>
    </row>
    <row r="11" spans="1:40" ht="13.5" thickBot="1" x14ac:dyDescent="0.25">
      <c r="A11" s="420" t="s">
        <v>215</v>
      </c>
      <c r="B11" s="75">
        <v>4</v>
      </c>
      <c r="C11" s="75">
        <v>4</v>
      </c>
      <c r="D11" s="75">
        <v>8</v>
      </c>
      <c r="E11" s="75">
        <v>3</v>
      </c>
      <c r="F11" s="75">
        <v>0</v>
      </c>
      <c r="G11" s="75">
        <v>3</v>
      </c>
      <c r="I11" s="424" t="s">
        <v>237</v>
      </c>
      <c r="J11" s="416">
        <f t="shared" si="1"/>
        <v>1</v>
      </c>
      <c r="K11" s="416">
        <v>0</v>
      </c>
      <c r="L11" s="417">
        <f t="shared" si="0"/>
        <v>1</v>
      </c>
      <c r="M11" s="416">
        <f t="shared" si="0"/>
        <v>0</v>
      </c>
      <c r="N11" s="416">
        <f t="shared" si="0"/>
        <v>0</v>
      </c>
      <c r="O11" s="417">
        <f t="shared" si="0"/>
        <v>0</v>
      </c>
    </row>
    <row r="12" spans="1:40" ht="13.5" thickBot="1" x14ac:dyDescent="0.25">
      <c r="A12" s="425" t="s">
        <v>216</v>
      </c>
      <c r="B12" s="73">
        <v>7</v>
      </c>
      <c r="C12" s="73">
        <v>2</v>
      </c>
      <c r="D12" s="73">
        <v>9</v>
      </c>
      <c r="E12" s="73">
        <v>1</v>
      </c>
      <c r="F12" s="73">
        <v>0</v>
      </c>
      <c r="G12" s="73">
        <v>1</v>
      </c>
      <c r="I12" s="416" t="s">
        <v>238</v>
      </c>
      <c r="J12" s="417">
        <f t="shared" si="1"/>
        <v>63</v>
      </c>
      <c r="K12" s="417">
        <f t="shared" si="0"/>
        <v>20</v>
      </c>
      <c r="L12" s="426">
        <f>D28</f>
        <v>83</v>
      </c>
      <c r="M12" s="417">
        <f t="shared" si="0"/>
        <v>51</v>
      </c>
      <c r="N12" s="417">
        <f t="shared" si="0"/>
        <v>8</v>
      </c>
      <c r="O12" s="426">
        <f>G28</f>
        <v>59</v>
      </c>
    </row>
    <row r="13" spans="1:40" x14ac:dyDescent="0.2">
      <c r="A13" s="427" t="s">
        <v>217</v>
      </c>
      <c r="B13" s="75">
        <v>9</v>
      </c>
      <c r="C13" s="75">
        <v>2</v>
      </c>
      <c r="D13" s="75">
        <v>11</v>
      </c>
      <c r="E13" s="75">
        <v>11</v>
      </c>
      <c r="F13" s="75">
        <v>1</v>
      </c>
      <c r="G13" s="75">
        <v>12</v>
      </c>
      <c r="R13" s="428"/>
      <c r="S13" s="429"/>
      <c r="T13" s="424"/>
      <c r="U13" s="424"/>
      <c r="V13" s="424"/>
      <c r="W13" s="424"/>
    </row>
    <row r="14" spans="1:40" x14ac:dyDescent="0.2">
      <c r="A14" s="423" t="s">
        <v>218</v>
      </c>
      <c r="B14" s="73">
        <v>9</v>
      </c>
      <c r="C14" s="73" t="s">
        <v>68</v>
      </c>
      <c r="D14" s="73">
        <v>9</v>
      </c>
      <c r="E14" s="73">
        <v>8</v>
      </c>
      <c r="F14" s="73">
        <v>2</v>
      </c>
      <c r="G14" s="73">
        <v>10</v>
      </c>
      <c r="J14" s="405" t="s">
        <v>239</v>
      </c>
      <c r="K14" s="405" t="s">
        <v>240</v>
      </c>
      <c r="L14" s="405"/>
      <c r="M14" s="405" t="s">
        <v>241</v>
      </c>
      <c r="N14" s="405" t="s">
        <v>242</v>
      </c>
      <c r="R14" s="416"/>
      <c r="S14" s="416"/>
      <c r="T14" s="417"/>
      <c r="U14" s="416"/>
      <c r="V14" s="416"/>
      <c r="W14" s="417"/>
    </row>
    <row r="15" spans="1:40" x14ac:dyDescent="0.2">
      <c r="A15" s="427" t="s">
        <v>219</v>
      </c>
      <c r="B15" s="75">
        <v>6</v>
      </c>
      <c r="C15" s="75" t="s">
        <v>68</v>
      </c>
      <c r="D15" s="75">
        <v>6</v>
      </c>
      <c r="E15" s="75">
        <v>6</v>
      </c>
      <c r="F15" s="75">
        <v>1</v>
      </c>
      <c r="G15" s="75">
        <v>7</v>
      </c>
    </row>
    <row r="16" spans="1:40" x14ac:dyDescent="0.2">
      <c r="A16" s="425" t="s">
        <v>220</v>
      </c>
      <c r="B16" s="73">
        <v>4</v>
      </c>
      <c r="C16" s="73">
        <v>1</v>
      </c>
      <c r="D16" s="73">
        <v>5</v>
      </c>
      <c r="E16" s="73">
        <v>6</v>
      </c>
      <c r="F16" s="73">
        <v>0</v>
      </c>
      <c r="G16" s="73">
        <v>6</v>
      </c>
      <c r="J16" s="999">
        <v>2011</v>
      </c>
      <c r="K16" s="1000"/>
      <c r="L16" s="429"/>
      <c r="M16" s="999">
        <v>2022</v>
      </c>
      <c r="N16" s="1000"/>
      <c r="O16" s="429"/>
    </row>
    <row r="17" spans="1:24" x14ac:dyDescent="0.2">
      <c r="A17" s="427" t="s">
        <v>221</v>
      </c>
      <c r="B17" s="75">
        <v>19</v>
      </c>
      <c r="C17" s="75">
        <v>9</v>
      </c>
      <c r="D17" s="75">
        <v>28</v>
      </c>
      <c r="E17" s="75">
        <v>13</v>
      </c>
      <c r="F17" s="75">
        <v>4</v>
      </c>
      <c r="G17" s="75">
        <v>17</v>
      </c>
      <c r="J17" s="35" t="s">
        <v>208</v>
      </c>
      <c r="K17" s="35" t="s">
        <v>209</v>
      </c>
      <c r="L17" s="416" t="s">
        <v>243</v>
      </c>
      <c r="M17" s="35" t="s">
        <v>208</v>
      </c>
      <c r="N17" s="35" t="s">
        <v>209</v>
      </c>
      <c r="O17" s="429" t="s">
        <v>243</v>
      </c>
    </row>
    <row r="18" spans="1:24" x14ac:dyDescent="0.2">
      <c r="A18" s="369" t="s">
        <v>222</v>
      </c>
      <c r="B18" s="73">
        <v>1</v>
      </c>
      <c r="C18" s="73" t="s">
        <v>68</v>
      </c>
      <c r="D18" s="73">
        <v>1</v>
      </c>
      <c r="E18" s="73">
        <v>0</v>
      </c>
      <c r="F18" s="73">
        <v>0</v>
      </c>
      <c r="G18" s="73">
        <v>0</v>
      </c>
      <c r="I18" s="416" t="s">
        <v>244</v>
      </c>
      <c r="J18" s="429">
        <f>(J5/$L$12*100)*-1</f>
        <v>-3.6144578313253009</v>
      </c>
      <c r="K18" s="429">
        <f>K5/$L$12*100</f>
        <v>1.2048192771084338</v>
      </c>
      <c r="L18" s="429">
        <f>J18+K18</f>
        <v>-2.4096385542168672</v>
      </c>
      <c r="M18" s="429">
        <f>(M5/$O$12*100)*-1</f>
        <v>-3.3898305084745761</v>
      </c>
      <c r="N18" s="429">
        <f t="shared" ref="N18:N23" si="2">N5/$O$12*100</f>
        <v>0</v>
      </c>
      <c r="O18" s="429">
        <f>M18+N18</f>
        <v>-3.3898305084745761</v>
      </c>
    </row>
    <row r="19" spans="1:24" x14ac:dyDescent="0.2">
      <c r="A19" s="72" t="s">
        <v>4</v>
      </c>
      <c r="B19" s="75">
        <v>63</v>
      </c>
      <c r="C19" s="75">
        <v>20</v>
      </c>
      <c r="D19" s="75">
        <v>83</v>
      </c>
      <c r="E19" s="75">
        <v>51</v>
      </c>
      <c r="F19" s="75">
        <v>8</v>
      </c>
      <c r="G19" s="75">
        <v>59</v>
      </c>
      <c r="I19" s="416" t="s">
        <v>232</v>
      </c>
      <c r="J19" s="429">
        <f t="shared" ref="J19:J23" si="3">(J6/$L$12*100)*-1</f>
        <v>-14.457831325301203</v>
      </c>
      <c r="K19" s="429">
        <f t="shared" ref="K19:K23" si="4">K6/$L$12*100</f>
        <v>8.4337349397590362</v>
      </c>
      <c r="L19" s="429">
        <f t="shared" ref="L19:L23" si="5">J19+K19</f>
        <v>-6.0240963855421672</v>
      </c>
      <c r="M19" s="429">
        <f t="shared" ref="M19:M23" si="6">(M6/$O$12*100)*-1</f>
        <v>-8.4745762711864394</v>
      </c>
      <c r="N19" s="429">
        <f>N6/$O$12*100</f>
        <v>0</v>
      </c>
      <c r="O19" s="429">
        <f t="shared" ref="O19:O23" si="7">M19+N19</f>
        <v>-8.4745762711864394</v>
      </c>
      <c r="Q19" s="430" t="s">
        <v>118</v>
      </c>
    </row>
    <row r="20" spans="1:24" ht="13.5" thickBot="1" x14ac:dyDescent="0.25">
      <c r="I20" s="416" t="s">
        <v>233</v>
      </c>
      <c r="J20" s="429">
        <f t="shared" si="3"/>
        <v>-10.843373493975903</v>
      </c>
      <c r="K20" s="429">
        <f t="shared" si="4"/>
        <v>2.4096385542168677</v>
      </c>
      <c r="L20" s="429">
        <f t="shared" si="5"/>
        <v>-8.4337349397590362</v>
      </c>
      <c r="M20" s="429">
        <f t="shared" si="6"/>
        <v>-18.64406779661017</v>
      </c>
      <c r="N20" s="429">
        <f t="shared" si="2"/>
        <v>1.6949152542372881</v>
      </c>
      <c r="O20" s="429">
        <f t="shared" si="7"/>
        <v>-16.949152542372882</v>
      </c>
      <c r="Q20" s="85"/>
    </row>
    <row r="21" spans="1:24" x14ac:dyDescent="0.2">
      <c r="A21" s="431" t="s">
        <v>244</v>
      </c>
      <c r="B21" s="432">
        <f>SUM(B6:B9)</f>
        <v>3</v>
      </c>
      <c r="C21" s="433">
        <f t="shared" ref="C21:F21" si="8">SUM(C6:C9)</f>
        <v>1</v>
      </c>
      <c r="D21" s="434">
        <f t="shared" si="8"/>
        <v>4</v>
      </c>
      <c r="E21" s="432">
        <f t="shared" si="8"/>
        <v>2</v>
      </c>
      <c r="F21" s="433">
        <f t="shared" si="8"/>
        <v>0</v>
      </c>
      <c r="G21" s="434">
        <f>SUM(G6:G9)</f>
        <v>2</v>
      </c>
      <c r="I21" s="416" t="s">
        <v>234</v>
      </c>
      <c r="J21" s="429">
        <f t="shared" si="3"/>
        <v>-10.843373493975903</v>
      </c>
      <c r="K21" s="429">
        <f>K8/$L$12*100</f>
        <v>0</v>
      </c>
      <c r="L21" s="429">
        <f t="shared" si="5"/>
        <v>-10.843373493975903</v>
      </c>
      <c r="M21" s="429">
        <f t="shared" si="6"/>
        <v>-13.559322033898304</v>
      </c>
      <c r="N21" s="429">
        <f>N8/$O$12*100</f>
        <v>0</v>
      </c>
      <c r="O21" s="429">
        <f t="shared" si="7"/>
        <v>-13.559322033898304</v>
      </c>
      <c r="X21" s="435"/>
    </row>
    <row r="22" spans="1:24" x14ac:dyDescent="0.2">
      <c r="A22" s="431" t="s">
        <v>232</v>
      </c>
      <c r="B22" s="436">
        <f>SUM(B10:B12)</f>
        <v>12</v>
      </c>
      <c r="C22" s="437">
        <f t="shared" ref="C22:G22" si="9">SUM(C10:C12)</f>
        <v>7</v>
      </c>
      <c r="D22" s="438">
        <f t="shared" si="9"/>
        <v>19</v>
      </c>
      <c r="E22" s="436">
        <f t="shared" si="9"/>
        <v>5</v>
      </c>
      <c r="F22" s="437">
        <f t="shared" si="9"/>
        <v>0</v>
      </c>
      <c r="G22" s="438">
        <f t="shared" si="9"/>
        <v>5</v>
      </c>
      <c r="I22" s="416" t="s">
        <v>235</v>
      </c>
      <c r="J22" s="429">
        <f t="shared" si="3"/>
        <v>-12.048192771084338</v>
      </c>
      <c r="K22" s="429">
        <f>K9/$L$12*100</f>
        <v>1.2048192771084338</v>
      </c>
      <c r="L22" s="429">
        <f t="shared" si="5"/>
        <v>-10.843373493975903</v>
      </c>
      <c r="M22" s="429">
        <f t="shared" si="6"/>
        <v>-20.33898305084746</v>
      </c>
      <c r="N22" s="429">
        <f t="shared" si="2"/>
        <v>1.6949152542372881</v>
      </c>
      <c r="O22" s="429">
        <f t="shared" si="7"/>
        <v>-18.644067796610173</v>
      </c>
    </row>
    <row r="23" spans="1:24" x14ac:dyDescent="0.2">
      <c r="A23" s="431" t="s">
        <v>233</v>
      </c>
      <c r="B23" s="439">
        <f>B13</f>
        <v>9</v>
      </c>
      <c r="C23" s="440">
        <f t="shared" ref="C23:G24" si="10">C13</f>
        <v>2</v>
      </c>
      <c r="D23" s="441">
        <f t="shared" si="10"/>
        <v>11</v>
      </c>
      <c r="E23" s="439">
        <f t="shared" si="10"/>
        <v>11</v>
      </c>
      <c r="F23" s="440">
        <f t="shared" si="10"/>
        <v>1</v>
      </c>
      <c r="G23" s="441">
        <f t="shared" si="10"/>
        <v>12</v>
      </c>
      <c r="I23" s="416" t="s">
        <v>236</v>
      </c>
      <c r="J23" s="429">
        <f t="shared" si="3"/>
        <v>-22.891566265060241</v>
      </c>
      <c r="K23" s="429">
        <f t="shared" si="4"/>
        <v>10.843373493975903</v>
      </c>
      <c r="L23" s="429">
        <f t="shared" si="5"/>
        <v>-12.048192771084338</v>
      </c>
      <c r="M23" s="429">
        <f t="shared" si="6"/>
        <v>-22.033898305084744</v>
      </c>
      <c r="N23" s="429">
        <f t="shared" si="2"/>
        <v>6.7796610169491522</v>
      </c>
      <c r="O23" s="429">
        <f t="shared" si="7"/>
        <v>-15.254237288135592</v>
      </c>
    </row>
    <row r="24" spans="1:24" x14ac:dyDescent="0.2">
      <c r="A24" s="431" t="s">
        <v>234</v>
      </c>
      <c r="B24" s="436">
        <f>B14</f>
        <v>9</v>
      </c>
      <c r="C24" s="437" t="str">
        <f>C14</f>
        <v>..</v>
      </c>
      <c r="D24" s="438">
        <f t="shared" si="10"/>
        <v>9</v>
      </c>
      <c r="E24" s="436">
        <f t="shared" si="10"/>
        <v>8</v>
      </c>
      <c r="F24" s="437">
        <f t="shared" si="10"/>
        <v>2</v>
      </c>
      <c r="G24" s="438">
        <f t="shared" si="10"/>
        <v>10</v>
      </c>
      <c r="J24" s="47"/>
      <c r="K24" s="47"/>
      <c r="L24" s="47"/>
    </row>
    <row r="25" spans="1:24" x14ac:dyDescent="0.2">
      <c r="A25" s="431" t="s">
        <v>235</v>
      </c>
      <c r="B25" s="439">
        <f t="shared" ref="B25:F25" si="11">SUM(B15:B16)</f>
        <v>10</v>
      </c>
      <c r="C25" s="440">
        <f t="shared" si="11"/>
        <v>1</v>
      </c>
      <c r="D25" s="441">
        <f t="shared" si="11"/>
        <v>11</v>
      </c>
      <c r="E25" s="439">
        <f>SUM(E15:E16)</f>
        <v>12</v>
      </c>
      <c r="F25" s="440">
        <f t="shared" si="11"/>
        <v>1</v>
      </c>
      <c r="G25" s="441">
        <f>SUM(G15:G16)</f>
        <v>13</v>
      </c>
    </row>
    <row r="26" spans="1:24" x14ac:dyDescent="0.2">
      <c r="A26" s="431" t="s">
        <v>236</v>
      </c>
      <c r="B26" s="436">
        <f>B17</f>
        <v>19</v>
      </c>
      <c r="C26" s="437">
        <f t="shared" ref="C26:G28" si="12">C17</f>
        <v>9</v>
      </c>
      <c r="D26" s="438">
        <f t="shared" si="12"/>
        <v>28</v>
      </c>
      <c r="E26" s="436">
        <f t="shared" si="12"/>
        <v>13</v>
      </c>
      <c r="F26" s="437">
        <f t="shared" si="12"/>
        <v>4</v>
      </c>
      <c r="G26" s="438">
        <f>G17</f>
        <v>17</v>
      </c>
      <c r="J26" s="429"/>
      <c r="K26" s="429"/>
    </row>
    <row r="27" spans="1:24" x14ac:dyDescent="0.2">
      <c r="A27" s="431" t="s">
        <v>222</v>
      </c>
      <c r="B27" s="439">
        <f>B18</f>
        <v>1</v>
      </c>
      <c r="C27" s="440" t="str">
        <f t="shared" si="12"/>
        <v>..</v>
      </c>
      <c r="D27" s="441">
        <f t="shared" si="12"/>
        <v>1</v>
      </c>
      <c r="E27" s="439">
        <f t="shared" si="12"/>
        <v>0</v>
      </c>
      <c r="F27" s="440">
        <f t="shared" si="12"/>
        <v>0</v>
      </c>
      <c r="G27" s="441">
        <f t="shared" si="12"/>
        <v>0</v>
      </c>
      <c r="J27" s="429"/>
      <c r="K27" s="429"/>
    </row>
    <row r="28" spans="1:24" ht="13.5" thickBot="1" x14ac:dyDescent="0.25">
      <c r="A28" s="442" t="s">
        <v>4</v>
      </c>
      <c r="B28" s="443">
        <f>B19</f>
        <v>63</v>
      </c>
      <c r="C28" s="444">
        <f t="shared" si="12"/>
        <v>20</v>
      </c>
      <c r="D28" s="445">
        <f t="shared" si="12"/>
        <v>83</v>
      </c>
      <c r="E28" s="443">
        <f>E19</f>
        <v>51</v>
      </c>
      <c r="F28" s="444">
        <f t="shared" si="12"/>
        <v>8</v>
      </c>
      <c r="G28" s="445">
        <f t="shared" si="12"/>
        <v>59</v>
      </c>
      <c r="J28" s="429"/>
      <c r="K28" s="429"/>
    </row>
    <row r="29" spans="1:24" x14ac:dyDescent="0.2">
      <c r="J29" s="429"/>
      <c r="K29" s="429"/>
    </row>
    <row r="30" spans="1:24" x14ac:dyDescent="0.2">
      <c r="A30" s="422"/>
      <c r="J30" s="429"/>
      <c r="K30" s="429"/>
    </row>
    <row r="31" spans="1:24" x14ac:dyDescent="0.2">
      <c r="T31" s="446"/>
    </row>
    <row r="32" spans="1:24" x14ac:dyDescent="0.2">
      <c r="T32" s="446"/>
    </row>
    <row r="33" spans="20:20" x14ac:dyDescent="0.2">
      <c r="T33" s="446"/>
    </row>
    <row r="34" spans="20:20" x14ac:dyDescent="0.2">
      <c r="T34" s="446"/>
    </row>
    <row r="35" spans="20:20" x14ac:dyDescent="0.2">
      <c r="T35" s="446"/>
    </row>
    <row r="36" spans="20:20" x14ac:dyDescent="0.2">
      <c r="T36" s="446"/>
    </row>
  </sheetData>
  <mergeCells count="8">
    <mergeCell ref="J16:K16"/>
    <mergeCell ref="M16:N16"/>
    <mergeCell ref="B3:D3"/>
    <mergeCell ref="E3:G3"/>
    <mergeCell ref="J3:L3"/>
    <mergeCell ref="M3:O3"/>
    <mergeCell ref="B4:D4"/>
    <mergeCell ref="E4:G4"/>
  </mergeCells>
  <hyperlinks>
    <hyperlink ref="A2" r:id="rId1" display="http://dati.istat.it/OECDStat_Metadata/ShowMetadata.ashx?Dataset=DCIS_MORTIFERITISTR1&amp;ShowOnWeb=true&amp;Lang=it"/>
    <hyperlink ref="Q1" location="Indice!B1" display="Torna all'indice"/>
  </hyperlinks>
  <pageMargins left="0.7" right="0.7" top="0.75" bottom="0.75" header="0.3" footer="0.3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57"/>
  <sheetViews>
    <sheetView zoomScaleNormal="100" workbookViewId="0">
      <selection activeCell="Z28" sqref="Z28"/>
    </sheetView>
  </sheetViews>
  <sheetFormatPr defaultRowHeight="12.75" x14ac:dyDescent="0.2"/>
  <cols>
    <col min="1" max="1" width="13.85546875" style="4" customWidth="1"/>
    <col min="2" max="7" width="9.140625" style="4"/>
    <col min="8" max="8" width="9.140625" style="447"/>
    <col min="9" max="9" width="12.28515625" style="4" customWidth="1"/>
    <col min="10" max="16384" width="9.140625" style="4"/>
  </cols>
  <sheetData>
    <row r="1" spans="1:25" ht="15" x14ac:dyDescent="0.25">
      <c r="A1" s="352" t="s">
        <v>187</v>
      </c>
      <c r="N1" s="699" t="s">
        <v>490</v>
      </c>
    </row>
    <row r="2" spans="1:25" x14ac:dyDescent="0.2">
      <c r="A2" s="18" t="s">
        <v>48</v>
      </c>
      <c r="J2" s="18" t="s">
        <v>245</v>
      </c>
    </row>
    <row r="3" spans="1:25" x14ac:dyDescent="0.2">
      <c r="A3" s="1004" t="s">
        <v>16</v>
      </c>
      <c r="B3" s="1005"/>
      <c r="C3" s="999">
        <v>2021</v>
      </c>
      <c r="D3" s="1000"/>
      <c r="E3" s="1001"/>
      <c r="F3" s="999">
        <v>2022</v>
      </c>
      <c r="G3" s="1000"/>
      <c r="H3" s="1000"/>
      <c r="K3" s="999" t="s">
        <v>36</v>
      </c>
      <c r="L3" s="1000"/>
      <c r="M3" s="1001"/>
      <c r="N3" s="999" t="s">
        <v>37</v>
      </c>
      <c r="O3" s="1000"/>
      <c r="P3" s="1001"/>
      <c r="Q3" s="999" t="s">
        <v>38</v>
      </c>
      <c r="R3" s="1000"/>
      <c r="S3" s="1001"/>
      <c r="T3" s="999" t="s">
        <v>39</v>
      </c>
      <c r="U3" s="1000"/>
      <c r="V3" s="1001"/>
      <c r="W3" s="999" t="s">
        <v>246</v>
      </c>
      <c r="X3" s="1000"/>
      <c r="Y3" s="1001"/>
    </row>
    <row r="4" spans="1:25" x14ac:dyDescent="0.2">
      <c r="A4" s="1004" t="s">
        <v>189</v>
      </c>
      <c r="B4" s="1005"/>
      <c r="C4" s="35" t="s">
        <v>208</v>
      </c>
      <c r="D4" s="35" t="s">
        <v>209</v>
      </c>
      <c r="E4" s="35" t="s">
        <v>4</v>
      </c>
      <c r="F4" s="35" t="s">
        <v>208</v>
      </c>
      <c r="G4" s="35" t="s">
        <v>209</v>
      </c>
      <c r="H4" s="35" t="s">
        <v>4</v>
      </c>
      <c r="K4" s="35" t="s">
        <v>208</v>
      </c>
      <c r="L4" s="35" t="s">
        <v>209</v>
      </c>
      <c r="M4" s="35" t="s">
        <v>4</v>
      </c>
      <c r="N4" s="35" t="s">
        <v>208</v>
      </c>
      <c r="O4" s="35" t="s">
        <v>209</v>
      </c>
      <c r="P4" s="35" t="s">
        <v>4</v>
      </c>
      <c r="Q4" s="35" t="s">
        <v>208</v>
      </c>
      <c r="R4" s="35" t="s">
        <v>209</v>
      </c>
      <c r="S4" s="35" t="s">
        <v>4</v>
      </c>
      <c r="T4" s="35" t="s">
        <v>208</v>
      </c>
      <c r="U4" s="35" t="s">
        <v>209</v>
      </c>
      <c r="V4" s="35" t="s">
        <v>4</v>
      </c>
      <c r="W4" s="35" t="s">
        <v>208</v>
      </c>
      <c r="X4" s="35" t="s">
        <v>209</v>
      </c>
      <c r="Y4" s="35" t="s">
        <v>4</v>
      </c>
    </row>
    <row r="5" spans="1:25" ht="13.5" x14ac:dyDescent="0.25">
      <c r="A5" s="125" t="s">
        <v>190</v>
      </c>
      <c r="B5" s="103" t="s">
        <v>17</v>
      </c>
      <c r="C5" s="103"/>
      <c r="D5" s="103"/>
      <c r="E5" s="103"/>
      <c r="F5" s="103"/>
      <c r="G5" s="103"/>
      <c r="H5" s="103"/>
      <c r="J5" s="72" t="s">
        <v>231</v>
      </c>
      <c r="K5" s="448">
        <v>100872</v>
      </c>
      <c r="L5" s="448">
        <v>94877</v>
      </c>
      <c r="M5" s="448">
        <v>195749</v>
      </c>
      <c r="N5" s="448">
        <v>99323</v>
      </c>
      <c r="O5" s="448">
        <v>93473</v>
      </c>
      <c r="P5" s="448">
        <v>192796</v>
      </c>
      <c r="Q5" s="448">
        <v>98434</v>
      </c>
      <c r="R5" s="448">
        <v>92741</v>
      </c>
      <c r="S5" s="448">
        <v>191175</v>
      </c>
      <c r="T5" s="448">
        <v>97088</v>
      </c>
      <c r="U5" s="448">
        <v>91679</v>
      </c>
      <c r="V5" s="448">
        <v>188767</v>
      </c>
      <c r="W5" s="448">
        <v>95752</v>
      </c>
      <c r="X5" s="448">
        <v>90366</v>
      </c>
      <c r="Y5" s="448">
        <v>186118</v>
      </c>
    </row>
    <row r="6" spans="1:25" ht="13.5" x14ac:dyDescent="0.25">
      <c r="A6" s="72" t="s">
        <v>210</v>
      </c>
      <c r="B6" s="103" t="s">
        <v>17</v>
      </c>
      <c r="C6" s="73" t="s">
        <v>68</v>
      </c>
      <c r="D6" s="73" t="s">
        <v>68</v>
      </c>
      <c r="E6" s="73" t="s">
        <v>68</v>
      </c>
      <c r="F6" s="73">
        <v>2</v>
      </c>
      <c r="G6" s="73">
        <v>0</v>
      </c>
      <c r="H6" s="73">
        <v>2</v>
      </c>
      <c r="J6" s="72" t="s">
        <v>232</v>
      </c>
      <c r="K6" s="448">
        <v>81914</v>
      </c>
      <c r="L6" s="448">
        <v>75388</v>
      </c>
      <c r="M6" s="448">
        <v>157302</v>
      </c>
      <c r="N6" s="448">
        <v>79974</v>
      </c>
      <c r="O6" s="448">
        <v>73961</v>
      </c>
      <c r="P6" s="448">
        <v>153935</v>
      </c>
      <c r="Q6" s="448">
        <v>77967</v>
      </c>
      <c r="R6" s="448">
        <v>71987</v>
      </c>
      <c r="S6" s="448">
        <v>149954</v>
      </c>
      <c r="T6" s="448">
        <v>76801</v>
      </c>
      <c r="U6" s="448">
        <v>70533</v>
      </c>
      <c r="V6" s="448">
        <v>147334</v>
      </c>
      <c r="W6" s="448">
        <v>76691</v>
      </c>
      <c r="X6" s="448">
        <v>69955</v>
      </c>
      <c r="Y6" s="448">
        <v>146646</v>
      </c>
    </row>
    <row r="7" spans="1:25" ht="13.5" x14ac:dyDescent="0.25">
      <c r="A7" s="72" t="s">
        <v>211</v>
      </c>
      <c r="B7" s="103" t="s">
        <v>17</v>
      </c>
      <c r="C7" s="75" t="s">
        <v>68</v>
      </c>
      <c r="D7" s="75" t="s">
        <v>68</v>
      </c>
      <c r="E7" s="75" t="s">
        <v>68</v>
      </c>
      <c r="F7" s="75">
        <v>0</v>
      </c>
      <c r="G7" s="75">
        <v>0</v>
      </c>
      <c r="H7" s="75">
        <v>0</v>
      </c>
      <c r="J7" s="72" t="s">
        <v>233</v>
      </c>
      <c r="K7" s="448">
        <v>124956</v>
      </c>
      <c r="L7" s="448">
        <v>122065</v>
      </c>
      <c r="M7" s="448">
        <v>247021</v>
      </c>
      <c r="N7" s="448">
        <v>121647</v>
      </c>
      <c r="O7" s="448">
        <v>118826</v>
      </c>
      <c r="P7" s="448">
        <v>240473</v>
      </c>
      <c r="Q7" s="448">
        <v>117604</v>
      </c>
      <c r="R7" s="448">
        <v>114540</v>
      </c>
      <c r="S7" s="448">
        <v>232144</v>
      </c>
      <c r="T7" s="448">
        <v>115518</v>
      </c>
      <c r="U7" s="448">
        <v>111990</v>
      </c>
      <c r="V7" s="448">
        <v>227508</v>
      </c>
      <c r="W7" s="448">
        <v>113789</v>
      </c>
      <c r="X7" s="448">
        <v>110333</v>
      </c>
      <c r="Y7" s="448">
        <v>224122</v>
      </c>
    </row>
    <row r="8" spans="1:25" ht="13.5" x14ac:dyDescent="0.25">
      <c r="A8" s="72" t="s">
        <v>212</v>
      </c>
      <c r="B8" s="103" t="s">
        <v>17</v>
      </c>
      <c r="C8" s="73">
        <v>1</v>
      </c>
      <c r="D8" s="73" t="s">
        <v>68</v>
      </c>
      <c r="E8" s="73">
        <v>1</v>
      </c>
      <c r="F8" s="73">
        <v>0</v>
      </c>
      <c r="G8" s="73">
        <v>0</v>
      </c>
      <c r="H8" s="73">
        <v>0</v>
      </c>
      <c r="J8" s="72" t="s">
        <v>234</v>
      </c>
      <c r="K8" s="448">
        <v>102351</v>
      </c>
      <c r="L8" s="448">
        <v>105302</v>
      </c>
      <c r="M8" s="448">
        <v>207653</v>
      </c>
      <c r="N8" s="448">
        <v>101541</v>
      </c>
      <c r="O8" s="448">
        <v>104262</v>
      </c>
      <c r="P8" s="448">
        <v>205803</v>
      </c>
      <c r="Q8" s="448">
        <v>99724</v>
      </c>
      <c r="R8" s="448">
        <v>102467</v>
      </c>
      <c r="S8" s="448">
        <v>202191</v>
      </c>
      <c r="T8" s="448">
        <v>98994</v>
      </c>
      <c r="U8" s="448">
        <v>101041</v>
      </c>
      <c r="V8" s="448">
        <v>200035</v>
      </c>
      <c r="W8" s="448">
        <v>97699</v>
      </c>
      <c r="X8" s="448">
        <v>99527</v>
      </c>
      <c r="Y8" s="448">
        <v>197226</v>
      </c>
    </row>
    <row r="9" spans="1:25" ht="13.5" x14ac:dyDescent="0.25">
      <c r="A9" s="449" t="s">
        <v>213</v>
      </c>
      <c r="B9" s="103" t="s">
        <v>17</v>
      </c>
      <c r="C9" s="450">
        <v>2</v>
      </c>
      <c r="D9" s="450">
        <v>1</v>
      </c>
      <c r="E9" s="450">
        <v>3</v>
      </c>
      <c r="F9" s="450">
        <v>0</v>
      </c>
      <c r="G9" s="450">
        <v>0</v>
      </c>
      <c r="H9" s="450">
        <v>0</v>
      </c>
      <c r="J9" s="72" t="s">
        <v>235</v>
      </c>
      <c r="K9" s="448">
        <v>88349</v>
      </c>
      <c r="L9" s="448">
        <v>94263</v>
      </c>
      <c r="M9" s="448">
        <v>182612</v>
      </c>
      <c r="N9" s="448">
        <v>90545</v>
      </c>
      <c r="O9" s="448">
        <v>96101</v>
      </c>
      <c r="P9" s="448">
        <v>186646</v>
      </c>
      <c r="Q9" s="448">
        <v>91816</v>
      </c>
      <c r="R9" s="448">
        <v>97021</v>
      </c>
      <c r="S9" s="448">
        <v>188837</v>
      </c>
      <c r="T9" s="448">
        <v>94034</v>
      </c>
      <c r="U9" s="448">
        <v>99155</v>
      </c>
      <c r="V9" s="448">
        <v>193189</v>
      </c>
      <c r="W9" s="448">
        <v>95655</v>
      </c>
      <c r="X9" s="448">
        <v>101145</v>
      </c>
      <c r="Y9" s="448">
        <v>196800</v>
      </c>
    </row>
    <row r="10" spans="1:25" ht="13.5" x14ac:dyDescent="0.25">
      <c r="A10" s="369" t="s">
        <v>214</v>
      </c>
      <c r="B10" s="103" t="s">
        <v>17</v>
      </c>
      <c r="C10" s="370">
        <v>1</v>
      </c>
      <c r="D10" s="370">
        <v>1</v>
      </c>
      <c r="E10" s="370">
        <v>2</v>
      </c>
      <c r="F10" s="370">
        <v>1</v>
      </c>
      <c r="G10" s="370">
        <v>0</v>
      </c>
      <c r="H10" s="370">
        <v>1</v>
      </c>
      <c r="J10" s="72" t="s">
        <v>236</v>
      </c>
      <c r="K10" s="448">
        <v>136619</v>
      </c>
      <c r="L10" s="448">
        <v>173689</v>
      </c>
      <c r="M10" s="448">
        <v>310308</v>
      </c>
      <c r="N10" s="448">
        <v>138713</v>
      </c>
      <c r="O10" s="448">
        <v>175575</v>
      </c>
      <c r="P10" s="448">
        <v>314288</v>
      </c>
      <c r="Q10" s="448">
        <v>140040</v>
      </c>
      <c r="R10" s="448">
        <v>176671</v>
      </c>
      <c r="S10" s="448">
        <v>316711</v>
      </c>
      <c r="T10" s="448">
        <v>141727</v>
      </c>
      <c r="U10" s="448">
        <v>177390</v>
      </c>
      <c r="V10" s="448">
        <v>319117</v>
      </c>
      <c r="W10" s="448">
        <v>143093</v>
      </c>
      <c r="X10" s="448">
        <v>178622</v>
      </c>
      <c r="Y10" s="448">
        <v>321715</v>
      </c>
    </row>
    <row r="11" spans="1:25" ht="13.5" x14ac:dyDescent="0.25">
      <c r="A11" s="72" t="s">
        <v>215</v>
      </c>
      <c r="B11" s="103" t="s">
        <v>17</v>
      </c>
      <c r="C11" s="75">
        <v>4</v>
      </c>
      <c r="D11" s="75">
        <v>4</v>
      </c>
      <c r="E11" s="75">
        <v>8</v>
      </c>
      <c r="F11" s="75">
        <v>3</v>
      </c>
      <c r="G11" s="75">
        <v>0</v>
      </c>
      <c r="H11" s="75">
        <v>3</v>
      </c>
      <c r="J11" s="72" t="s">
        <v>228</v>
      </c>
      <c r="K11" s="451">
        <v>635061</v>
      </c>
      <c r="L11" s="451">
        <v>665584</v>
      </c>
      <c r="M11" s="451">
        <v>1300645</v>
      </c>
      <c r="N11" s="451">
        <v>631743</v>
      </c>
      <c r="O11" s="451">
        <v>662198</v>
      </c>
      <c r="P11" s="451">
        <v>1293941</v>
      </c>
      <c r="Q11" s="451">
        <v>625585</v>
      </c>
      <c r="R11" s="451">
        <v>655427</v>
      </c>
      <c r="S11" s="451">
        <v>1281012</v>
      </c>
      <c r="T11" s="451">
        <v>624162</v>
      </c>
      <c r="U11" s="451">
        <v>651788</v>
      </c>
      <c r="V11" s="451">
        <v>1275950</v>
      </c>
      <c r="W11" s="451">
        <v>622679</v>
      </c>
      <c r="X11" s="451">
        <v>649948</v>
      </c>
      <c r="Y11" s="451">
        <v>1272627</v>
      </c>
    </row>
    <row r="12" spans="1:25" ht="13.5" x14ac:dyDescent="0.25">
      <c r="A12" s="449" t="s">
        <v>216</v>
      </c>
      <c r="B12" s="103" t="s">
        <v>17</v>
      </c>
      <c r="C12" s="452">
        <v>7</v>
      </c>
      <c r="D12" s="452">
        <v>2</v>
      </c>
      <c r="E12" s="452">
        <v>9</v>
      </c>
      <c r="F12" s="452">
        <v>1</v>
      </c>
      <c r="G12" s="452">
        <v>0</v>
      </c>
      <c r="H12" s="452">
        <v>1</v>
      </c>
    </row>
    <row r="13" spans="1:25" ht="13.5" x14ac:dyDescent="0.25">
      <c r="A13" s="369" t="s">
        <v>217</v>
      </c>
      <c r="B13" s="103" t="s">
        <v>17</v>
      </c>
      <c r="C13" s="453">
        <v>9</v>
      </c>
      <c r="D13" s="453">
        <v>2</v>
      </c>
      <c r="E13" s="453">
        <v>11</v>
      </c>
      <c r="F13" s="453">
        <v>11</v>
      </c>
      <c r="G13" s="453">
        <v>1</v>
      </c>
      <c r="H13" s="453">
        <v>12</v>
      </c>
      <c r="N13" s="399" t="s">
        <v>247</v>
      </c>
    </row>
    <row r="14" spans="1:25" ht="13.5" x14ac:dyDescent="0.25">
      <c r="A14" s="72" t="s">
        <v>218</v>
      </c>
      <c r="B14" s="364" t="s">
        <v>17</v>
      </c>
      <c r="C14" s="73">
        <v>9</v>
      </c>
      <c r="D14" s="73" t="s">
        <v>68</v>
      </c>
      <c r="E14" s="73">
        <v>9</v>
      </c>
      <c r="F14" s="73">
        <v>8</v>
      </c>
      <c r="G14" s="73">
        <v>2</v>
      </c>
      <c r="H14" s="73">
        <v>10</v>
      </c>
    </row>
    <row r="15" spans="1:25" ht="13.5" x14ac:dyDescent="0.25">
      <c r="A15" s="72" t="s">
        <v>219</v>
      </c>
      <c r="B15" s="103" t="s">
        <v>17</v>
      </c>
      <c r="C15" s="454">
        <v>6</v>
      </c>
      <c r="D15" s="454" t="s">
        <v>68</v>
      </c>
      <c r="E15" s="454">
        <v>6</v>
      </c>
      <c r="F15" s="454">
        <v>6</v>
      </c>
      <c r="G15" s="454">
        <v>1</v>
      </c>
      <c r="H15" s="454">
        <v>7</v>
      </c>
    </row>
    <row r="16" spans="1:25" ht="13.5" x14ac:dyDescent="0.25">
      <c r="A16" s="72" t="s">
        <v>220</v>
      </c>
      <c r="B16" s="103" t="s">
        <v>17</v>
      </c>
      <c r="C16" s="73">
        <v>4</v>
      </c>
      <c r="D16" s="73">
        <v>1</v>
      </c>
      <c r="E16" s="73">
        <v>5</v>
      </c>
      <c r="F16" s="73">
        <v>6</v>
      </c>
      <c r="G16" s="73">
        <v>0</v>
      </c>
      <c r="H16" s="73">
        <v>6</v>
      </c>
    </row>
    <row r="17" spans="1:21" ht="13.5" x14ac:dyDescent="0.25">
      <c r="A17" s="72" t="s">
        <v>221</v>
      </c>
      <c r="B17" s="103" t="s">
        <v>17</v>
      </c>
      <c r="C17" s="75">
        <v>19</v>
      </c>
      <c r="D17" s="75">
        <v>9</v>
      </c>
      <c r="E17" s="75">
        <v>28</v>
      </c>
      <c r="F17" s="75">
        <v>13</v>
      </c>
      <c r="G17" s="75">
        <v>4</v>
      </c>
      <c r="H17" s="75">
        <v>17</v>
      </c>
    </row>
    <row r="18" spans="1:21" ht="13.5" x14ac:dyDescent="0.25">
      <c r="A18" s="72" t="s">
        <v>222</v>
      </c>
      <c r="B18" s="103" t="s">
        <v>17</v>
      </c>
      <c r="C18" s="73">
        <v>1</v>
      </c>
      <c r="D18" s="73" t="s">
        <v>68</v>
      </c>
      <c r="E18" s="73">
        <v>1</v>
      </c>
      <c r="F18" s="73">
        <v>0</v>
      </c>
      <c r="G18" s="73">
        <v>0</v>
      </c>
      <c r="H18" s="73">
        <v>0</v>
      </c>
    </row>
    <row r="19" spans="1:21" ht="13.5" x14ac:dyDescent="0.25">
      <c r="A19" s="72" t="s">
        <v>4</v>
      </c>
      <c r="B19" s="103" t="s">
        <v>17</v>
      </c>
      <c r="C19" s="75">
        <v>63</v>
      </c>
      <c r="D19" s="75">
        <v>20</v>
      </c>
      <c r="E19" s="75">
        <v>83</v>
      </c>
      <c r="F19" s="75">
        <v>51</v>
      </c>
      <c r="G19" s="75">
        <v>8</v>
      </c>
      <c r="H19" s="75">
        <v>59</v>
      </c>
    </row>
    <row r="21" spans="1:21" x14ac:dyDescent="0.2">
      <c r="A21" s="455"/>
      <c r="U21" s="222"/>
    </row>
    <row r="22" spans="1:21" x14ac:dyDescent="0.2">
      <c r="B22" s="456" t="s">
        <v>248</v>
      </c>
      <c r="U22" s="418"/>
    </row>
    <row r="23" spans="1:21" ht="12.75" customHeight="1" x14ac:dyDescent="0.2">
      <c r="C23" s="999">
        <v>2021</v>
      </c>
      <c r="D23" s="1000"/>
      <c r="E23" s="1001"/>
      <c r="F23" s="999">
        <v>2022</v>
      </c>
      <c r="G23" s="1000"/>
      <c r="H23" s="1001"/>
      <c r="J23" s="1013" t="s">
        <v>249</v>
      </c>
      <c r="K23" s="1014"/>
    </row>
    <row r="24" spans="1:21" x14ac:dyDescent="0.2">
      <c r="C24" s="35" t="s">
        <v>208</v>
      </c>
      <c r="D24" s="35" t="s">
        <v>209</v>
      </c>
      <c r="E24" s="35" t="s">
        <v>4</v>
      </c>
      <c r="F24" s="35" t="s">
        <v>208</v>
      </c>
      <c r="G24" s="35" t="s">
        <v>209</v>
      </c>
      <c r="H24" s="35" t="s">
        <v>4</v>
      </c>
      <c r="J24" s="457">
        <v>2021</v>
      </c>
      <c r="K24" s="457">
        <v>2022</v>
      </c>
      <c r="T24" s="85"/>
    </row>
    <row r="25" spans="1:21" x14ac:dyDescent="0.2">
      <c r="A25" s="417" t="s">
        <v>231</v>
      </c>
      <c r="C25" s="416">
        <f t="shared" ref="C25:H25" si="0">SUM(C6:C9)</f>
        <v>3</v>
      </c>
      <c r="D25" s="416">
        <f t="shared" si="0"/>
        <v>1</v>
      </c>
      <c r="E25" s="417">
        <f t="shared" si="0"/>
        <v>4</v>
      </c>
      <c r="F25" s="416">
        <f t="shared" si="0"/>
        <v>2</v>
      </c>
      <c r="G25" s="416">
        <f t="shared" si="0"/>
        <v>0</v>
      </c>
      <c r="H25" s="417">
        <f t="shared" si="0"/>
        <v>2</v>
      </c>
      <c r="I25" s="458" t="s">
        <v>231</v>
      </c>
      <c r="J25" s="429">
        <f>E25/D48*1000000</f>
        <v>21.055845365871633</v>
      </c>
      <c r="K25" s="429">
        <f t="shared" ref="K25:K30" si="1">H25/E48*1000000</f>
        <v>10.669938781226243</v>
      </c>
    </row>
    <row r="26" spans="1:21" x14ac:dyDescent="0.2">
      <c r="A26" s="417" t="s">
        <v>232</v>
      </c>
      <c r="C26" s="416">
        <f t="shared" ref="C26:H26" si="2">SUM(C10:C12)</f>
        <v>12</v>
      </c>
      <c r="D26" s="416">
        <f t="shared" si="2"/>
        <v>7</v>
      </c>
      <c r="E26" s="417">
        <f t="shared" si="2"/>
        <v>19</v>
      </c>
      <c r="F26" s="416">
        <f t="shared" si="2"/>
        <v>5</v>
      </c>
      <c r="G26" s="416">
        <f t="shared" si="2"/>
        <v>0</v>
      </c>
      <c r="H26" s="417">
        <f t="shared" si="2"/>
        <v>5</v>
      </c>
      <c r="I26" s="458" t="s">
        <v>232</v>
      </c>
      <c r="J26" s="467" t="s">
        <v>53</v>
      </c>
      <c r="K26" s="429">
        <f t="shared" si="1"/>
        <v>34.015919450302746</v>
      </c>
    </row>
    <row r="27" spans="1:21" x14ac:dyDescent="0.2">
      <c r="A27" s="417" t="s">
        <v>233</v>
      </c>
      <c r="C27" s="416">
        <f>C13</f>
        <v>9</v>
      </c>
      <c r="D27" s="416">
        <v>0</v>
      </c>
      <c r="E27" s="417">
        <f>E13</f>
        <v>11</v>
      </c>
      <c r="F27" s="416">
        <f>F13</f>
        <v>11</v>
      </c>
      <c r="G27" s="416">
        <f>G13</f>
        <v>1</v>
      </c>
      <c r="H27" s="417">
        <f>H13</f>
        <v>12</v>
      </c>
      <c r="I27" s="458" t="s">
        <v>233</v>
      </c>
      <c r="J27" s="429">
        <f t="shared" ref="J27:J30" si="3">E27/D50*1000000</f>
        <v>47.862295823797133</v>
      </c>
      <c r="K27" s="429">
        <f>H27/E50*1000000</f>
        <v>53.140845382281952</v>
      </c>
    </row>
    <row r="28" spans="1:21" x14ac:dyDescent="0.2">
      <c r="A28" s="417" t="s">
        <v>234</v>
      </c>
      <c r="C28" s="416">
        <f>C14</f>
        <v>9</v>
      </c>
      <c r="D28" s="416" t="str">
        <f>D14</f>
        <v>..</v>
      </c>
      <c r="E28" s="417">
        <f>E14</f>
        <v>9</v>
      </c>
      <c r="F28" s="416">
        <f>F14</f>
        <v>8</v>
      </c>
      <c r="G28" s="416">
        <v>0</v>
      </c>
      <c r="H28" s="417">
        <f>H14</f>
        <v>10</v>
      </c>
      <c r="I28" s="458" t="s">
        <v>234</v>
      </c>
      <c r="J28" s="429">
        <f t="shared" si="3"/>
        <v>44.750960902577155</v>
      </c>
      <c r="K28" s="429">
        <f t="shared" si="1"/>
        <v>50.344735576862568</v>
      </c>
    </row>
    <row r="29" spans="1:21" x14ac:dyDescent="0.2">
      <c r="A29" s="417" t="s">
        <v>235</v>
      </c>
      <c r="C29" s="416">
        <f t="shared" ref="C29:H29" si="4">SUM(C15:C16)</f>
        <v>10</v>
      </c>
      <c r="D29" s="416">
        <f t="shared" si="4"/>
        <v>1</v>
      </c>
      <c r="E29" s="417">
        <f t="shared" si="4"/>
        <v>11</v>
      </c>
      <c r="F29" s="416">
        <f t="shared" si="4"/>
        <v>12</v>
      </c>
      <c r="G29" s="416">
        <f t="shared" si="4"/>
        <v>1</v>
      </c>
      <c r="H29" s="417">
        <f t="shared" si="4"/>
        <v>13</v>
      </c>
      <c r="I29" s="458" t="s">
        <v>235</v>
      </c>
      <c r="J29" s="429">
        <f t="shared" si="3"/>
        <v>57.58770345473868</v>
      </c>
      <c r="K29" s="429">
        <f t="shared" si="1"/>
        <v>66.66854706158378</v>
      </c>
      <c r="N29" s="430" t="s">
        <v>118</v>
      </c>
    </row>
    <row r="30" spans="1:21" x14ac:dyDescent="0.2">
      <c r="A30" s="417" t="s">
        <v>236</v>
      </c>
      <c r="C30" s="416">
        <f t="shared" ref="C30:H30" si="5">C17</f>
        <v>19</v>
      </c>
      <c r="D30" s="416">
        <f t="shared" si="5"/>
        <v>9</v>
      </c>
      <c r="E30" s="417">
        <f t="shared" si="5"/>
        <v>28</v>
      </c>
      <c r="F30" s="416">
        <f t="shared" si="5"/>
        <v>13</v>
      </c>
      <c r="G30" s="416">
        <f t="shared" si="5"/>
        <v>4</v>
      </c>
      <c r="H30" s="417">
        <f t="shared" si="5"/>
        <v>17</v>
      </c>
      <c r="I30" s="458" t="s">
        <v>236</v>
      </c>
      <c r="J30" s="429">
        <f t="shared" si="3"/>
        <v>88.07413325616362</v>
      </c>
      <c r="K30" s="429">
        <f t="shared" si="1"/>
        <v>53.056027164685908</v>
      </c>
    </row>
    <row r="31" spans="1:21" x14ac:dyDescent="0.2">
      <c r="A31" s="459" t="s">
        <v>237</v>
      </c>
      <c r="C31" s="424">
        <f>C18</f>
        <v>1</v>
      </c>
      <c r="D31" s="424" t="str">
        <f>D18</f>
        <v>..</v>
      </c>
      <c r="E31" s="459">
        <f>E18</f>
        <v>1</v>
      </c>
      <c r="F31" s="424">
        <f>F18</f>
        <v>0</v>
      </c>
      <c r="G31" s="424">
        <v>0</v>
      </c>
      <c r="H31" s="459">
        <f>H18</f>
        <v>0</v>
      </c>
      <c r="I31" s="460"/>
      <c r="J31" s="429"/>
      <c r="K31" s="429"/>
    </row>
    <row r="32" spans="1:21" x14ac:dyDescent="0.2">
      <c r="A32" s="417" t="s">
        <v>238</v>
      </c>
      <c r="C32" s="417">
        <f>SUM(C25:C31)</f>
        <v>63</v>
      </c>
      <c r="D32" s="417">
        <f t="shared" ref="D32:G32" si="6">SUM(D25:D31)</f>
        <v>18</v>
      </c>
      <c r="E32" s="417">
        <f t="shared" si="6"/>
        <v>83</v>
      </c>
      <c r="F32" s="417">
        <f t="shared" si="6"/>
        <v>51</v>
      </c>
      <c r="G32" s="417">
        <f t="shared" si="6"/>
        <v>6</v>
      </c>
      <c r="H32" s="417">
        <f>SUM(H25:H31)</f>
        <v>59</v>
      </c>
      <c r="I32" s="458" t="s">
        <v>250</v>
      </c>
      <c r="J32" s="429">
        <f>E32/D55*1000000</f>
        <v>64.92079272198805</v>
      </c>
      <c r="K32" s="429">
        <f>H32/E55*1000000</f>
        <v>46.300347213366521</v>
      </c>
    </row>
    <row r="33" spans="1:8" x14ac:dyDescent="0.2">
      <c r="A33" s="18"/>
    </row>
    <row r="34" spans="1:8" x14ac:dyDescent="0.2">
      <c r="A34" s="18"/>
      <c r="B34" s="1011" t="s">
        <v>251</v>
      </c>
      <c r="C34" s="1011"/>
      <c r="D34" s="1011"/>
      <c r="E34" s="1011"/>
      <c r="F34" s="1012"/>
    </row>
    <row r="35" spans="1:8" x14ac:dyDescent="0.2">
      <c r="A35" s="417"/>
      <c r="B35" s="457">
        <v>2019</v>
      </c>
      <c r="C35" s="457">
        <v>2020</v>
      </c>
      <c r="D35" s="457">
        <v>2021</v>
      </c>
      <c r="E35" s="457">
        <v>2022</v>
      </c>
      <c r="F35" s="457">
        <v>2023</v>
      </c>
    </row>
    <row r="36" spans="1:8" x14ac:dyDescent="0.2">
      <c r="A36" s="417" t="s">
        <v>231</v>
      </c>
      <c r="B36" s="461">
        <v>195749</v>
      </c>
      <c r="C36" s="461">
        <v>192796</v>
      </c>
      <c r="D36" s="462">
        <v>191175</v>
      </c>
      <c r="E36" s="462">
        <v>188767</v>
      </c>
      <c r="F36" s="462">
        <v>186118</v>
      </c>
    </row>
    <row r="37" spans="1:8" x14ac:dyDescent="0.2">
      <c r="A37" s="417" t="s">
        <v>232</v>
      </c>
      <c r="B37" s="461">
        <v>157302</v>
      </c>
      <c r="C37" s="461">
        <v>153935</v>
      </c>
      <c r="D37" s="462">
        <v>149954</v>
      </c>
      <c r="E37" s="462">
        <v>147334</v>
      </c>
      <c r="F37" s="462">
        <v>146646</v>
      </c>
    </row>
    <row r="38" spans="1:8" x14ac:dyDescent="0.2">
      <c r="A38" s="417" t="s">
        <v>233</v>
      </c>
      <c r="B38" s="461">
        <v>247021</v>
      </c>
      <c r="C38" s="461">
        <v>240473</v>
      </c>
      <c r="D38" s="462">
        <v>232144</v>
      </c>
      <c r="E38" s="462">
        <v>227508</v>
      </c>
      <c r="F38" s="462">
        <v>224122</v>
      </c>
    </row>
    <row r="39" spans="1:8" x14ac:dyDescent="0.2">
      <c r="A39" s="417" t="s">
        <v>234</v>
      </c>
      <c r="B39" s="461">
        <v>207653</v>
      </c>
      <c r="C39" s="461">
        <v>205803</v>
      </c>
      <c r="D39" s="462">
        <v>202191</v>
      </c>
      <c r="E39" s="462">
        <v>200035</v>
      </c>
      <c r="F39" s="462">
        <v>197226</v>
      </c>
    </row>
    <row r="40" spans="1:8" x14ac:dyDescent="0.2">
      <c r="A40" s="417" t="s">
        <v>235</v>
      </c>
      <c r="B40" s="461">
        <v>182612</v>
      </c>
      <c r="C40" s="461">
        <v>186646</v>
      </c>
      <c r="D40" s="462">
        <v>188837</v>
      </c>
      <c r="E40" s="462">
        <v>193189</v>
      </c>
      <c r="F40" s="462">
        <v>196800</v>
      </c>
    </row>
    <row r="41" spans="1:8" x14ac:dyDescent="0.2">
      <c r="A41" s="417" t="s">
        <v>236</v>
      </c>
      <c r="B41" s="461">
        <v>310308</v>
      </c>
      <c r="C41" s="461">
        <v>314288</v>
      </c>
      <c r="D41" s="462">
        <v>316711</v>
      </c>
      <c r="E41" s="462">
        <v>319117</v>
      </c>
      <c r="F41" s="462">
        <v>321715</v>
      </c>
    </row>
    <row r="42" spans="1:8" x14ac:dyDescent="0.2">
      <c r="A42" s="18"/>
      <c r="D42" s="371"/>
    </row>
    <row r="43" spans="1:8" x14ac:dyDescent="0.2">
      <c r="A43" s="417" t="s">
        <v>250</v>
      </c>
      <c r="B43" s="463">
        <f>SUM(B36:B41)</f>
        <v>1300645</v>
      </c>
      <c r="C43" s="463">
        <f>SUM(C36:C41)</f>
        <v>1293941</v>
      </c>
      <c r="D43" s="463">
        <f>SUM(D36:D41)</f>
        <v>1281012</v>
      </c>
      <c r="E43" s="463">
        <f t="shared" ref="E43:F43" si="7">SUM(E36:E41)</f>
        <v>1275950</v>
      </c>
      <c r="F43" s="463">
        <f t="shared" si="7"/>
        <v>1272627</v>
      </c>
    </row>
    <row r="44" spans="1:8" x14ac:dyDescent="0.2">
      <c r="A44" s="18"/>
      <c r="H44" s="4"/>
    </row>
    <row r="45" spans="1:8" x14ac:dyDescent="0.2">
      <c r="A45" s="18"/>
      <c r="H45" s="4"/>
    </row>
    <row r="46" spans="1:8" x14ac:dyDescent="0.2">
      <c r="A46" s="18"/>
      <c r="B46" s="1011" t="s">
        <v>252</v>
      </c>
      <c r="C46" s="1011"/>
      <c r="D46" s="1011"/>
      <c r="E46" s="1011"/>
      <c r="H46" s="4"/>
    </row>
    <row r="47" spans="1:8" x14ac:dyDescent="0.2">
      <c r="A47" s="18"/>
      <c r="B47" s="457">
        <v>2019</v>
      </c>
      <c r="C47" s="457">
        <v>2020</v>
      </c>
      <c r="D47" s="457">
        <v>2021</v>
      </c>
      <c r="E47" s="457">
        <v>2022</v>
      </c>
      <c r="H47" s="4"/>
    </row>
    <row r="48" spans="1:8" x14ac:dyDescent="0.2">
      <c r="A48" s="417" t="s">
        <v>231</v>
      </c>
      <c r="B48" s="464">
        <f t="shared" ref="B48:E53" si="8">(B36+C36)/2</f>
        <v>194272.5</v>
      </c>
      <c r="C48" s="464">
        <f t="shared" si="8"/>
        <v>191985.5</v>
      </c>
      <c r="D48" s="464">
        <f t="shared" si="8"/>
        <v>189971</v>
      </c>
      <c r="E48" s="464">
        <f t="shared" si="8"/>
        <v>187442.5</v>
      </c>
      <c r="H48" s="4"/>
    </row>
    <row r="49" spans="1:8" x14ac:dyDescent="0.2">
      <c r="A49" s="417" t="s">
        <v>232</v>
      </c>
      <c r="B49" s="464">
        <f t="shared" si="8"/>
        <v>155618.5</v>
      </c>
      <c r="C49" s="464">
        <f t="shared" si="8"/>
        <v>151944.5</v>
      </c>
      <c r="D49" s="464" t="b">
        <f>I48=(D37+E37)/2</f>
        <v>0</v>
      </c>
      <c r="E49" s="464">
        <f t="shared" si="8"/>
        <v>146990</v>
      </c>
      <c r="H49" s="4"/>
    </row>
    <row r="50" spans="1:8" x14ac:dyDescent="0.2">
      <c r="A50" s="417" t="s">
        <v>233</v>
      </c>
      <c r="B50" s="464">
        <f t="shared" si="8"/>
        <v>243747</v>
      </c>
      <c r="C50" s="464">
        <f t="shared" si="8"/>
        <v>236308.5</v>
      </c>
      <c r="D50" s="464">
        <f t="shared" si="8"/>
        <v>229826</v>
      </c>
      <c r="E50" s="464">
        <f t="shared" si="8"/>
        <v>225815</v>
      </c>
      <c r="H50" s="4"/>
    </row>
    <row r="51" spans="1:8" x14ac:dyDescent="0.2">
      <c r="A51" s="417" t="s">
        <v>234</v>
      </c>
      <c r="B51" s="464">
        <f t="shared" si="8"/>
        <v>206728</v>
      </c>
      <c r="C51" s="464">
        <f t="shared" si="8"/>
        <v>203997</v>
      </c>
      <c r="D51" s="464">
        <f t="shared" si="8"/>
        <v>201113</v>
      </c>
      <c r="E51" s="464">
        <f t="shared" si="8"/>
        <v>198630.5</v>
      </c>
      <c r="H51" s="4"/>
    </row>
    <row r="52" spans="1:8" x14ac:dyDescent="0.2">
      <c r="A52" s="417" t="s">
        <v>235</v>
      </c>
      <c r="B52" s="464">
        <f t="shared" si="8"/>
        <v>184629</v>
      </c>
      <c r="C52" s="464">
        <f t="shared" si="8"/>
        <v>187741.5</v>
      </c>
      <c r="D52" s="464">
        <f t="shared" si="8"/>
        <v>191013</v>
      </c>
      <c r="E52" s="464">
        <f t="shared" si="8"/>
        <v>194994.5</v>
      </c>
      <c r="H52" s="4"/>
    </row>
    <row r="53" spans="1:8" x14ac:dyDescent="0.2">
      <c r="A53" s="417" t="s">
        <v>236</v>
      </c>
      <c r="B53" s="464">
        <f t="shared" si="8"/>
        <v>312298</v>
      </c>
      <c r="C53" s="464">
        <f t="shared" si="8"/>
        <v>315499.5</v>
      </c>
      <c r="D53" s="464">
        <f t="shared" si="8"/>
        <v>317914</v>
      </c>
      <c r="E53" s="464">
        <f>(E41+F41)/2</f>
        <v>320416</v>
      </c>
      <c r="H53" s="4"/>
    </row>
    <row r="54" spans="1:8" x14ac:dyDescent="0.2">
      <c r="C54" s="464"/>
      <c r="H54" s="4"/>
    </row>
    <row r="55" spans="1:8" x14ac:dyDescent="0.2">
      <c r="B55" s="464">
        <f>(B43+C43)/2</f>
        <v>1297293</v>
      </c>
      <c r="C55" s="464">
        <f>(C43+D43)/2</f>
        <v>1287476.5</v>
      </c>
      <c r="D55" s="464">
        <f t="shared" ref="D55:E55" si="9">(D43+E43)/2</f>
        <v>1278481</v>
      </c>
      <c r="E55" s="464">
        <f t="shared" si="9"/>
        <v>1274288.5</v>
      </c>
      <c r="H55" s="4"/>
    </row>
    <row r="56" spans="1:8" x14ac:dyDescent="0.2">
      <c r="H56" s="4"/>
    </row>
    <row r="57" spans="1:8" x14ac:dyDescent="0.2">
      <c r="H57" s="4"/>
    </row>
  </sheetData>
  <mergeCells count="14">
    <mergeCell ref="B34:F34"/>
    <mergeCell ref="B46:E46"/>
    <mergeCell ref="T3:V3"/>
    <mergeCell ref="W3:Y3"/>
    <mergeCell ref="A4:B4"/>
    <mergeCell ref="C23:E23"/>
    <mergeCell ref="F23:H23"/>
    <mergeCell ref="J23:K23"/>
    <mergeCell ref="A3:B3"/>
    <mergeCell ref="C3:E3"/>
    <mergeCell ref="F3:H3"/>
    <mergeCell ref="K3:M3"/>
    <mergeCell ref="N3:P3"/>
    <mergeCell ref="Q3:S3"/>
  </mergeCells>
  <hyperlinks>
    <hyperlink ref="A1" r:id="rId1" display="http://dati.istat.it/OECDStat_Metadata/ShowMetadata.ashx?Dataset=DCIS_MORTIFERITISTR1&amp;ShowOnWeb=true&amp;Lang=it"/>
    <hyperlink ref="N1" location="Indice!B1" display="Torna all'indice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C75"/>
  <sheetViews>
    <sheetView zoomScale="85" zoomScaleNormal="85" workbookViewId="0">
      <selection activeCell="Z28" sqref="Z28"/>
    </sheetView>
  </sheetViews>
  <sheetFormatPr defaultRowHeight="15" x14ac:dyDescent="0.25"/>
  <cols>
    <col min="1" max="1" width="14" style="4" customWidth="1"/>
    <col min="2" max="2" width="20.5703125" style="4" customWidth="1"/>
    <col min="3" max="3" width="12.85546875" style="4" customWidth="1"/>
    <col min="4" max="4" width="12" customWidth="1"/>
    <col min="5" max="5" width="14.85546875" customWidth="1"/>
    <col min="6" max="6" width="5.7109375" customWidth="1"/>
    <col min="7" max="7" width="11" bestFit="1" customWidth="1"/>
  </cols>
  <sheetData>
    <row r="1" spans="1:29" x14ac:dyDescent="0.25">
      <c r="A1" s="699" t="s">
        <v>490</v>
      </c>
    </row>
    <row r="3" spans="1:29" ht="15" customHeight="1" x14ac:dyDescent="0.25">
      <c r="A3" s="824" t="s">
        <v>1</v>
      </c>
      <c r="B3" s="825"/>
      <c r="C3" s="372" t="s">
        <v>535</v>
      </c>
      <c r="D3" s="826" t="s">
        <v>65</v>
      </c>
      <c r="E3" s="826" t="s">
        <v>120</v>
      </c>
    </row>
    <row r="4" spans="1:29" ht="15" customHeight="1" x14ac:dyDescent="0.25">
      <c r="A4" s="827" t="s">
        <v>16</v>
      </c>
      <c r="B4" s="482"/>
      <c r="C4" s="35">
        <v>2022</v>
      </c>
      <c r="D4" s="35">
        <v>2022</v>
      </c>
      <c r="E4" s="35">
        <v>2022</v>
      </c>
      <c r="G4" s="1" t="s">
        <v>536</v>
      </c>
      <c r="R4" s="1" t="s">
        <v>537</v>
      </c>
      <c r="AC4" s="1" t="s">
        <v>538</v>
      </c>
    </row>
    <row r="5" spans="1:29" ht="15.75" thickBot="1" x14ac:dyDescent="0.3">
      <c r="A5" s="361" t="s">
        <v>8</v>
      </c>
      <c r="B5" s="828" t="s">
        <v>539</v>
      </c>
      <c r="C5" s="376"/>
      <c r="D5" s="103"/>
      <c r="E5" s="103" t="s">
        <v>17</v>
      </c>
      <c r="J5" s="829"/>
    </row>
    <row r="6" spans="1:29" x14ac:dyDescent="0.25">
      <c r="A6" s="1015" t="s">
        <v>9</v>
      </c>
      <c r="B6" s="442" t="s">
        <v>193</v>
      </c>
      <c r="C6" s="830">
        <v>121818</v>
      </c>
      <c r="D6" s="830">
        <v>1333</v>
      </c>
      <c r="E6" s="830">
        <v>155934</v>
      </c>
      <c r="J6" s="831"/>
    </row>
    <row r="7" spans="1:29" x14ac:dyDescent="0.25">
      <c r="A7" s="1016"/>
      <c r="B7" s="442" t="s">
        <v>194</v>
      </c>
      <c r="C7" s="832">
        <v>8375</v>
      </c>
      <c r="D7" s="832">
        <v>295</v>
      </c>
      <c r="E7" s="832">
        <v>13579</v>
      </c>
      <c r="J7" s="831"/>
    </row>
    <row r="8" spans="1:29" x14ac:dyDescent="0.25">
      <c r="A8" s="1016"/>
      <c r="B8" s="442" t="s">
        <v>195</v>
      </c>
      <c r="C8" s="833">
        <v>35696</v>
      </c>
      <c r="D8" s="833">
        <v>1531</v>
      </c>
      <c r="E8" s="833">
        <v>53962</v>
      </c>
      <c r="J8" s="831"/>
    </row>
    <row r="9" spans="1:29" x14ac:dyDescent="0.25">
      <c r="A9" s="1017"/>
      <c r="B9" s="834" t="s">
        <v>4</v>
      </c>
      <c r="C9" s="835">
        <v>165889</v>
      </c>
      <c r="D9" s="835">
        <v>3159</v>
      </c>
      <c r="E9" s="835">
        <v>223475</v>
      </c>
      <c r="J9" s="831"/>
    </row>
    <row r="10" spans="1:29" x14ac:dyDescent="0.25">
      <c r="A10" s="1015" t="s">
        <v>79</v>
      </c>
      <c r="B10" s="442" t="s">
        <v>193</v>
      </c>
      <c r="C10" s="833">
        <v>1853</v>
      </c>
      <c r="D10" s="833">
        <v>22</v>
      </c>
      <c r="E10" s="833">
        <v>2478</v>
      </c>
      <c r="J10" s="831"/>
    </row>
    <row r="11" spans="1:29" x14ac:dyDescent="0.25">
      <c r="A11" s="1016"/>
      <c r="B11" s="442" t="s">
        <v>194</v>
      </c>
      <c r="C11" s="832">
        <v>178</v>
      </c>
      <c r="D11" s="832">
        <v>4</v>
      </c>
      <c r="E11" s="832">
        <v>272</v>
      </c>
      <c r="J11" s="831"/>
    </row>
    <row r="12" spans="1:29" x14ac:dyDescent="0.25">
      <c r="A12" s="1016"/>
      <c r="B12" s="442" t="s">
        <v>195</v>
      </c>
      <c r="C12" s="833">
        <v>793</v>
      </c>
      <c r="D12" s="833">
        <v>33</v>
      </c>
      <c r="E12" s="833">
        <v>1225</v>
      </c>
      <c r="J12" s="831"/>
    </row>
    <row r="13" spans="1:29" x14ac:dyDescent="0.25">
      <c r="A13" s="1017"/>
      <c r="B13" s="834" t="s">
        <v>4</v>
      </c>
      <c r="C13" s="835">
        <v>2824</v>
      </c>
      <c r="D13" s="835">
        <v>59</v>
      </c>
      <c r="E13" s="835">
        <v>3975</v>
      </c>
      <c r="J13" s="831"/>
    </row>
    <row r="14" spans="1:29" x14ac:dyDescent="0.25">
      <c r="A14" s="1015" t="s">
        <v>80</v>
      </c>
      <c r="B14" s="442" t="s">
        <v>193</v>
      </c>
      <c r="C14" s="833">
        <v>285</v>
      </c>
      <c r="D14" s="833">
        <v>3</v>
      </c>
      <c r="E14" s="833">
        <v>398</v>
      </c>
      <c r="J14" s="831"/>
    </row>
    <row r="15" spans="1:29" x14ac:dyDescent="0.25">
      <c r="A15" s="1016"/>
      <c r="B15" s="442" t="s">
        <v>194</v>
      </c>
      <c r="C15" s="832">
        <v>27</v>
      </c>
      <c r="D15" s="832" t="s">
        <v>68</v>
      </c>
      <c r="E15" s="832">
        <v>43</v>
      </c>
      <c r="J15" s="831"/>
    </row>
    <row r="16" spans="1:29" x14ac:dyDescent="0.25">
      <c r="A16" s="1016"/>
      <c r="B16" s="442" t="s">
        <v>195</v>
      </c>
      <c r="C16" s="833">
        <v>233</v>
      </c>
      <c r="D16" s="833">
        <v>10</v>
      </c>
      <c r="E16" s="833">
        <v>378</v>
      </c>
      <c r="J16" s="831"/>
    </row>
    <row r="17" spans="1:29" x14ac:dyDescent="0.25">
      <c r="A17" s="1017"/>
      <c r="B17" s="834" t="s">
        <v>4</v>
      </c>
      <c r="C17" s="835">
        <v>545</v>
      </c>
      <c r="D17" s="835">
        <v>13</v>
      </c>
      <c r="E17" s="835">
        <v>819</v>
      </c>
      <c r="J17" s="831"/>
    </row>
    <row r="18" spans="1:29" x14ac:dyDescent="0.25">
      <c r="A18" s="1015" t="s">
        <v>81</v>
      </c>
      <c r="B18" s="442" t="s">
        <v>193</v>
      </c>
      <c r="C18" s="833">
        <v>485</v>
      </c>
      <c r="D18" s="833">
        <v>8</v>
      </c>
      <c r="E18" s="833">
        <v>660</v>
      </c>
      <c r="J18" s="831"/>
    </row>
    <row r="19" spans="1:29" x14ac:dyDescent="0.25">
      <c r="A19" s="1016"/>
      <c r="B19" s="442" t="s">
        <v>194</v>
      </c>
      <c r="C19" s="832">
        <v>62</v>
      </c>
      <c r="D19" s="832">
        <v>1</v>
      </c>
      <c r="E19" s="832">
        <v>93</v>
      </c>
      <c r="J19" s="831"/>
    </row>
    <row r="20" spans="1:29" x14ac:dyDescent="0.25">
      <c r="A20" s="1016"/>
      <c r="B20" s="442" t="s">
        <v>195</v>
      </c>
      <c r="C20" s="833">
        <v>237</v>
      </c>
      <c r="D20" s="833">
        <v>14</v>
      </c>
      <c r="E20" s="833">
        <v>344</v>
      </c>
      <c r="J20" s="831"/>
    </row>
    <row r="21" spans="1:29" x14ac:dyDescent="0.25">
      <c r="A21" s="1017"/>
      <c r="B21" s="834" t="s">
        <v>4</v>
      </c>
      <c r="C21" s="835">
        <v>784</v>
      </c>
      <c r="D21" s="835">
        <v>23</v>
      </c>
      <c r="E21" s="835">
        <v>1097</v>
      </c>
      <c r="J21" s="831"/>
    </row>
    <row r="22" spans="1:29" x14ac:dyDescent="0.25">
      <c r="A22" s="1015" t="s">
        <v>82</v>
      </c>
      <c r="B22" s="442" t="s">
        <v>193</v>
      </c>
      <c r="C22" s="833">
        <v>649</v>
      </c>
      <c r="D22" s="833">
        <v>5</v>
      </c>
      <c r="E22" s="833">
        <v>817</v>
      </c>
      <c r="J22" s="831"/>
    </row>
    <row r="23" spans="1:29" x14ac:dyDescent="0.25">
      <c r="A23" s="1016"/>
      <c r="B23" s="442" t="s">
        <v>194</v>
      </c>
      <c r="C23" s="832">
        <v>34</v>
      </c>
      <c r="D23" s="832">
        <v>2</v>
      </c>
      <c r="E23" s="832">
        <v>51</v>
      </c>
      <c r="J23" s="831"/>
    </row>
    <row r="24" spans="1:29" x14ac:dyDescent="0.25">
      <c r="A24" s="1016"/>
      <c r="B24" s="442" t="s">
        <v>195</v>
      </c>
      <c r="C24" s="833">
        <v>121</v>
      </c>
      <c r="D24" s="833">
        <v>2</v>
      </c>
      <c r="E24" s="833">
        <v>186</v>
      </c>
      <c r="J24" s="831"/>
    </row>
    <row r="25" spans="1:29" x14ac:dyDescent="0.25">
      <c r="A25" s="1017"/>
      <c r="B25" s="834" t="s">
        <v>4</v>
      </c>
      <c r="C25" s="835">
        <v>804</v>
      </c>
      <c r="D25" s="835">
        <v>9</v>
      </c>
      <c r="E25" s="835">
        <v>1054</v>
      </c>
      <c r="J25" s="831"/>
    </row>
    <row r="26" spans="1:29" x14ac:dyDescent="0.25">
      <c r="A26" s="1015" t="s">
        <v>83</v>
      </c>
      <c r="B26" s="442" t="s">
        <v>193</v>
      </c>
      <c r="C26" s="833">
        <v>434</v>
      </c>
      <c r="D26" s="833">
        <v>6</v>
      </c>
      <c r="E26" s="833">
        <v>603</v>
      </c>
      <c r="J26" s="831"/>
    </row>
    <row r="27" spans="1:29" x14ac:dyDescent="0.25">
      <c r="A27" s="1016"/>
      <c r="B27" s="442" t="s">
        <v>194</v>
      </c>
      <c r="C27" s="832">
        <v>55</v>
      </c>
      <c r="D27" s="832">
        <v>1</v>
      </c>
      <c r="E27" s="832">
        <v>85</v>
      </c>
      <c r="J27" s="831"/>
    </row>
    <row r="28" spans="1:29" x14ac:dyDescent="0.25">
      <c r="A28" s="1016"/>
      <c r="B28" s="442" t="s">
        <v>195</v>
      </c>
      <c r="C28" s="833">
        <v>202</v>
      </c>
      <c r="D28" s="833">
        <v>7</v>
      </c>
      <c r="E28" s="833">
        <v>317</v>
      </c>
      <c r="J28" s="831"/>
    </row>
    <row r="29" spans="1:29" ht="15.75" thickBot="1" x14ac:dyDescent="0.3">
      <c r="A29" s="1017"/>
      <c r="B29" s="834" t="s">
        <v>4</v>
      </c>
      <c r="C29" s="836">
        <v>691</v>
      </c>
      <c r="D29" s="836">
        <v>14</v>
      </c>
      <c r="E29" s="836">
        <v>1005</v>
      </c>
      <c r="J29" s="831"/>
    </row>
    <row r="30" spans="1:29" x14ac:dyDescent="0.25">
      <c r="A30" s="365" t="s">
        <v>540</v>
      </c>
      <c r="G30" s="831"/>
      <c r="H30" s="831"/>
      <c r="I30" s="831"/>
    </row>
    <row r="31" spans="1:29" x14ac:dyDescent="0.25">
      <c r="G31" s="1" t="s">
        <v>541</v>
      </c>
      <c r="R31" s="1" t="s">
        <v>542</v>
      </c>
      <c r="AC31" s="1" t="s">
        <v>543</v>
      </c>
    </row>
    <row r="32" spans="1:29" x14ac:dyDescent="0.25">
      <c r="B32" s="837" t="s">
        <v>9</v>
      </c>
      <c r="C32" s="838" t="s">
        <v>544</v>
      </c>
      <c r="D32" s="838" t="s">
        <v>545</v>
      </c>
      <c r="E32" s="838" t="s">
        <v>546</v>
      </c>
    </row>
    <row r="33" spans="2:5" x14ac:dyDescent="0.25">
      <c r="B33" t="s">
        <v>204</v>
      </c>
      <c r="C33" s="831">
        <f t="shared" ref="C33:E35" si="0">C6/C$9</f>
        <v>0.73433440433060659</v>
      </c>
      <c r="D33" s="831">
        <f t="shared" si="0"/>
        <v>0.42196897752453311</v>
      </c>
      <c r="E33" s="831">
        <f>E6/E$9</f>
        <v>0.69776932542790027</v>
      </c>
    </row>
    <row r="34" spans="2:5" x14ac:dyDescent="0.25">
      <c r="B34" t="s">
        <v>205</v>
      </c>
      <c r="C34" s="831">
        <f t="shared" si="0"/>
        <v>5.0485565649319726E-2</v>
      </c>
      <c r="D34" s="831">
        <f t="shared" si="0"/>
        <v>9.338398227287116E-2</v>
      </c>
      <c r="E34" s="831">
        <f t="shared" si="0"/>
        <v>6.0762948875713166E-2</v>
      </c>
    </row>
    <row r="35" spans="2:5" x14ac:dyDescent="0.25">
      <c r="B35" t="s">
        <v>206</v>
      </c>
      <c r="C35" s="831">
        <f t="shared" si="0"/>
        <v>0.21518003002007366</v>
      </c>
      <c r="D35" s="831">
        <f t="shared" si="0"/>
        <v>0.48464704020259575</v>
      </c>
      <c r="E35" s="831">
        <f t="shared" si="0"/>
        <v>0.24146772569638661</v>
      </c>
    </row>
    <row r="36" spans="2:5" x14ac:dyDescent="0.25">
      <c r="B36" s="837" t="s">
        <v>10</v>
      </c>
      <c r="C36" s="838" t="s">
        <v>544</v>
      </c>
      <c r="D36" s="838" t="s">
        <v>545</v>
      </c>
      <c r="E36" s="838" t="s">
        <v>546</v>
      </c>
    </row>
    <row r="37" spans="2:5" x14ac:dyDescent="0.25">
      <c r="B37" t="s">
        <v>204</v>
      </c>
      <c r="C37" s="831">
        <f t="shared" ref="C37:E39" si="1">C10/C$13</f>
        <v>0.65616147308781869</v>
      </c>
      <c r="D37" s="831">
        <f t="shared" si="1"/>
        <v>0.3728813559322034</v>
      </c>
      <c r="E37" s="831">
        <f>E10/E$13</f>
        <v>0.62339622641509429</v>
      </c>
    </row>
    <row r="38" spans="2:5" x14ac:dyDescent="0.25">
      <c r="B38" t="s">
        <v>205</v>
      </c>
      <c r="C38" s="831">
        <f t="shared" si="1"/>
        <v>6.3031161473087821E-2</v>
      </c>
      <c r="D38" s="831">
        <f t="shared" si="1"/>
        <v>6.7796610169491525E-2</v>
      </c>
      <c r="E38" s="831">
        <f t="shared" si="1"/>
        <v>6.8427672955974836E-2</v>
      </c>
    </row>
    <row r="39" spans="2:5" x14ac:dyDescent="0.25">
      <c r="B39" t="s">
        <v>206</v>
      </c>
      <c r="C39" s="831">
        <f t="shared" si="1"/>
        <v>0.28080736543909346</v>
      </c>
      <c r="D39" s="831">
        <f t="shared" si="1"/>
        <v>0.55932203389830504</v>
      </c>
      <c r="E39" s="831">
        <f>E12/E$13</f>
        <v>0.3081761006289308</v>
      </c>
    </row>
    <row r="40" spans="2:5" x14ac:dyDescent="0.25">
      <c r="B40" s="837" t="s">
        <v>141</v>
      </c>
      <c r="C40" s="838" t="s">
        <v>544</v>
      </c>
      <c r="D40" s="838" t="s">
        <v>545</v>
      </c>
      <c r="E40" s="838" t="s">
        <v>546</v>
      </c>
    </row>
    <row r="41" spans="2:5" x14ac:dyDescent="0.25">
      <c r="B41" t="s">
        <v>204</v>
      </c>
      <c r="C41" s="831">
        <f>C14/C$17</f>
        <v>0.52293577981651373</v>
      </c>
      <c r="D41" s="831">
        <f t="shared" ref="C41:E43" si="2">D14/D$17</f>
        <v>0.23076923076923078</v>
      </c>
      <c r="E41" s="831">
        <f t="shared" si="2"/>
        <v>0.48595848595848595</v>
      </c>
    </row>
    <row r="42" spans="2:5" x14ac:dyDescent="0.25">
      <c r="B42" t="s">
        <v>205</v>
      </c>
      <c r="C42" s="831">
        <f t="shared" si="2"/>
        <v>4.9541284403669728E-2</v>
      </c>
      <c r="D42" s="831" t="e">
        <f>D15/D$17</f>
        <v>#VALUE!</v>
      </c>
      <c r="E42" s="831">
        <f t="shared" si="2"/>
        <v>5.2503052503052504E-2</v>
      </c>
    </row>
    <row r="43" spans="2:5" x14ac:dyDescent="0.25">
      <c r="B43" t="s">
        <v>206</v>
      </c>
      <c r="C43" s="831">
        <f t="shared" si="2"/>
        <v>0.42752293577981654</v>
      </c>
      <c r="D43" s="831">
        <f t="shared" si="2"/>
        <v>0.76923076923076927</v>
      </c>
      <c r="E43" s="831">
        <f t="shared" si="2"/>
        <v>0.46153846153846156</v>
      </c>
    </row>
    <row r="44" spans="2:5" x14ac:dyDescent="0.25">
      <c r="B44" s="837" t="s">
        <v>142</v>
      </c>
      <c r="C44" s="838" t="s">
        <v>544</v>
      </c>
      <c r="D44" s="838" t="s">
        <v>545</v>
      </c>
      <c r="E44" s="838" t="s">
        <v>546</v>
      </c>
    </row>
    <row r="45" spans="2:5" x14ac:dyDescent="0.25">
      <c r="B45" t="s">
        <v>204</v>
      </c>
      <c r="C45" s="831">
        <f t="shared" ref="C45:E47" si="3">C18/C$21</f>
        <v>0.61862244897959184</v>
      </c>
      <c r="D45" s="831">
        <f>D18/D$21</f>
        <v>0.34782608695652173</v>
      </c>
      <c r="E45" s="831">
        <f t="shared" si="3"/>
        <v>0.60164083865086604</v>
      </c>
    </row>
    <row r="46" spans="2:5" x14ac:dyDescent="0.25">
      <c r="B46" t="s">
        <v>205</v>
      </c>
      <c r="C46" s="831">
        <f t="shared" si="3"/>
        <v>7.9081632653061229E-2</v>
      </c>
      <c r="D46" s="831">
        <f t="shared" si="3"/>
        <v>4.3478260869565216E-2</v>
      </c>
      <c r="E46" s="831">
        <f t="shared" si="3"/>
        <v>8.4776663628076579E-2</v>
      </c>
    </row>
    <row r="47" spans="2:5" x14ac:dyDescent="0.25">
      <c r="B47" t="s">
        <v>206</v>
      </c>
      <c r="C47" s="831">
        <f t="shared" si="3"/>
        <v>0.30229591836734693</v>
      </c>
      <c r="D47" s="831">
        <f t="shared" si="3"/>
        <v>0.60869565217391308</v>
      </c>
      <c r="E47" s="831">
        <f t="shared" si="3"/>
        <v>0.31358249772105745</v>
      </c>
    </row>
    <row r="48" spans="2:5" x14ac:dyDescent="0.25">
      <c r="B48" s="837" t="s">
        <v>143</v>
      </c>
      <c r="C48" s="838" t="s">
        <v>544</v>
      </c>
      <c r="D48" s="838" t="s">
        <v>545</v>
      </c>
      <c r="E48" s="838" t="s">
        <v>546</v>
      </c>
    </row>
    <row r="49" spans="2:5" x14ac:dyDescent="0.25">
      <c r="B49" t="s">
        <v>204</v>
      </c>
      <c r="C49" s="831">
        <f>C22/C$25</f>
        <v>0.80721393034825872</v>
      </c>
      <c r="D49" s="831">
        <f t="shared" ref="C49:E51" si="4">D22/D$25</f>
        <v>0.55555555555555558</v>
      </c>
      <c r="E49" s="831">
        <f t="shared" si="4"/>
        <v>0.77514231499051234</v>
      </c>
    </row>
    <row r="50" spans="2:5" x14ac:dyDescent="0.25">
      <c r="B50" t="s">
        <v>205</v>
      </c>
      <c r="C50" s="831">
        <f t="shared" si="4"/>
        <v>4.228855721393035E-2</v>
      </c>
      <c r="D50" s="831">
        <f t="shared" si="4"/>
        <v>0.22222222222222221</v>
      </c>
      <c r="E50" s="831">
        <f t="shared" si="4"/>
        <v>4.8387096774193547E-2</v>
      </c>
    </row>
    <row r="51" spans="2:5" x14ac:dyDescent="0.25">
      <c r="B51" t="s">
        <v>206</v>
      </c>
      <c r="C51" s="831">
        <f t="shared" si="4"/>
        <v>0.15049751243781095</v>
      </c>
      <c r="D51" s="831">
        <f t="shared" si="4"/>
        <v>0.22222222222222221</v>
      </c>
      <c r="E51" s="831">
        <f t="shared" si="4"/>
        <v>0.17647058823529413</v>
      </c>
    </row>
    <row r="52" spans="2:5" x14ac:dyDescent="0.25">
      <c r="B52" s="837" t="s">
        <v>144</v>
      </c>
      <c r="C52" s="838" t="s">
        <v>544</v>
      </c>
      <c r="D52" s="838" t="s">
        <v>545</v>
      </c>
      <c r="E52" s="838" t="s">
        <v>546</v>
      </c>
    </row>
    <row r="53" spans="2:5" x14ac:dyDescent="0.25">
      <c r="B53" t="s">
        <v>204</v>
      </c>
      <c r="C53" s="831">
        <f>C26/C$29</f>
        <v>0.62807525325615055</v>
      </c>
      <c r="D53" s="831">
        <f t="shared" ref="C53:E55" si="5">D26/D$29</f>
        <v>0.42857142857142855</v>
      </c>
      <c r="E53" s="831">
        <f>E26/E$29</f>
        <v>0.6</v>
      </c>
    </row>
    <row r="54" spans="2:5" x14ac:dyDescent="0.25">
      <c r="B54" t="s">
        <v>205</v>
      </c>
      <c r="C54" s="831">
        <f t="shared" si="5"/>
        <v>7.9594790159189577E-2</v>
      </c>
      <c r="D54" s="831">
        <f t="shared" si="5"/>
        <v>7.1428571428571425E-2</v>
      </c>
      <c r="E54" s="831">
        <f t="shared" si="5"/>
        <v>8.45771144278607E-2</v>
      </c>
    </row>
    <row r="55" spans="2:5" x14ac:dyDescent="0.25">
      <c r="B55" t="s">
        <v>206</v>
      </c>
      <c r="C55" s="831">
        <f t="shared" si="5"/>
        <v>0.29232995658465993</v>
      </c>
      <c r="D55" s="831">
        <f t="shared" si="5"/>
        <v>0.5</v>
      </c>
      <c r="E55" s="831">
        <f t="shared" si="5"/>
        <v>0.31542288557213932</v>
      </c>
    </row>
    <row r="64" spans="2:5" ht="15" customHeight="1" x14ac:dyDescent="0.25"/>
    <row r="75" spans="23:24" x14ac:dyDescent="0.25">
      <c r="W75" s="838"/>
      <c r="X75" s="838"/>
    </row>
  </sheetData>
  <mergeCells count="6">
    <mergeCell ref="A26:A29"/>
    <mergeCell ref="A6:A9"/>
    <mergeCell ref="A10:A13"/>
    <mergeCell ref="A14:A17"/>
    <mergeCell ref="A18:A21"/>
    <mergeCell ref="A22:A25"/>
  </mergeCells>
  <hyperlinks>
    <hyperlink ref="A30" r:id="rId1" display="http://dativ7b.istat.it//index.aspx?DatasetCode=DCIS_INCIDENTISTR1"/>
    <hyperlink ref="A1" location="Indice!B1" display="Torna all'indice"/>
  </hyperlinks>
  <pageMargins left="0.7" right="0.7" top="0.75" bottom="0.75" header="0.3" footer="0.3"/>
  <pageSetup paperSize="9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23"/>
  <sheetViews>
    <sheetView topLeftCell="A2" zoomScaleNormal="100" workbookViewId="0">
      <selection activeCell="Z28" sqref="Z28"/>
    </sheetView>
  </sheetViews>
  <sheetFormatPr defaultRowHeight="12.75" x14ac:dyDescent="0.2"/>
  <cols>
    <col min="1" max="1" width="12.140625" style="231" customWidth="1"/>
    <col min="2" max="16384" width="9.140625" style="231"/>
  </cols>
  <sheetData>
    <row r="1" spans="1:10" hidden="1" x14ac:dyDescent="0.2">
      <c r="A1" s="330" t="e">
        <f ca="1">DotStatQuery(B1)</f>
        <v>#NAME?</v>
      </c>
      <c r="B1" s="330" t="s">
        <v>513</v>
      </c>
    </row>
    <row r="2" spans="1:10" s="742" customFormat="1" ht="15" x14ac:dyDescent="0.25">
      <c r="A2" s="741" t="s">
        <v>0</v>
      </c>
      <c r="J2" s="699" t="s">
        <v>490</v>
      </c>
    </row>
    <row r="3" spans="1:10" x14ac:dyDescent="0.2">
      <c r="A3" s="963" t="s">
        <v>1</v>
      </c>
      <c r="B3" s="965"/>
      <c r="C3" s="966" t="s">
        <v>2</v>
      </c>
      <c r="D3" s="967"/>
      <c r="E3" s="967"/>
      <c r="F3" s="967"/>
      <c r="G3" s="967"/>
      <c r="H3" s="968"/>
      <c r="J3" s="232" t="s">
        <v>514</v>
      </c>
    </row>
    <row r="4" spans="1:10" x14ac:dyDescent="0.2">
      <c r="A4" s="963" t="s">
        <v>3</v>
      </c>
      <c r="B4" s="965"/>
      <c r="C4" s="966" t="s">
        <v>193</v>
      </c>
      <c r="D4" s="967"/>
      <c r="E4" s="967"/>
      <c r="F4" s="967"/>
      <c r="G4" s="967"/>
      <c r="H4" s="968"/>
    </row>
    <row r="5" spans="1:10" x14ac:dyDescent="0.2">
      <c r="A5" s="963" t="s">
        <v>6</v>
      </c>
      <c r="B5" s="965"/>
      <c r="C5" s="1018" t="s">
        <v>4</v>
      </c>
      <c r="D5" s="1019"/>
      <c r="E5" s="1019"/>
      <c r="F5" s="1019"/>
      <c r="G5" s="1019"/>
      <c r="H5" s="1020"/>
    </row>
    <row r="6" spans="1:10" x14ac:dyDescent="0.2">
      <c r="A6" s="963" t="s">
        <v>7</v>
      </c>
      <c r="B6" s="965"/>
      <c r="C6" s="966" t="s">
        <v>4</v>
      </c>
      <c r="D6" s="967"/>
      <c r="E6" s="967"/>
      <c r="F6" s="967"/>
      <c r="G6" s="967"/>
      <c r="H6" s="968"/>
    </row>
    <row r="7" spans="1:10" x14ac:dyDescent="0.2">
      <c r="A7" s="963" t="s">
        <v>12</v>
      </c>
      <c r="B7" s="965"/>
      <c r="C7" s="966" t="s">
        <v>4</v>
      </c>
      <c r="D7" s="967"/>
      <c r="E7" s="967"/>
      <c r="F7" s="967"/>
      <c r="G7" s="967"/>
      <c r="H7" s="968"/>
    </row>
    <row r="8" spans="1:10" x14ac:dyDescent="0.2">
      <c r="A8" s="963" t="s">
        <v>11</v>
      </c>
      <c r="B8" s="965"/>
      <c r="C8" s="966" t="s">
        <v>4</v>
      </c>
      <c r="D8" s="967"/>
      <c r="E8" s="967"/>
      <c r="F8" s="967"/>
      <c r="G8" s="967"/>
      <c r="H8" s="968"/>
    </row>
    <row r="9" spans="1:10" x14ac:dyDescent="0.2">
      <c r="A9" s="963" t="s">
        <v>13</v>
      </c>
      <c r="B9" s="965"/>
      <c r="C9" s="966" t="s">
        <v>4</v>
      </c>
      <c r="D9" s="967"/>
      <c r="E9" s="967"/>
      <c r="F9" s="967"/>
      <c r="G9" s="967"/>
      <c r="H9" s="968"/>
    </row>
    <row r="10" spans="1:10" x14ac:dyDescent="0.2">
      <c r="A10" s="963" t="s">
        <v>16</v>
      </c>
      <c r="B10" s="965"/>
      <c r="C10" s="1021">
        <v>2022</v>
      </c>
      <c r="D10" s="1022"/>
      <c r="E10" s="1022"/>
      <c r="F10" s="1022"/>
      <c r="G10" s="1022"/>
      <c r="H10" s="1023"/>
    </row>
    <row r="11" spans="1:10" ht="31.5" x14ac:dyDescent="0.2">
      <c r="A11" s="972" t="s">
        <v>5</v>
      </c>
      <c r="B11" s="974"/>
      <c r="C11" s="237" t="s">
        <v>501</v>
      </c>
      <c r="D11" s="237" t="s">
        <v>502</v>
      </c>
      <c r="E11" s="237" t="s">
        <v>515</v>
      </c>
      <c r="F11" s="237" t="s">
        <v>505</v>
      </c>
      <c r="G11" s="237" t="s">
        <v>506</v>
      </c>
      <c r="H11" s="237" t="s">
        <v>507</v>
      </c>
      <c r="I11" s="237" t="s">
        <v>4</v>
      </c>
    </row>
    <row r="12" spans="1:10" ht="13.5" x14ac:dyDescent="0.25">
      <c r="A12" s="333" t="s">
        <v>8</v>
      </c>
      <c r="B12" s="334" t="s">
        <v>17</v>
      </c>
      <c r="C12" s="334" t="s">
        <v>17</v>
      </c>
      <c r="D12" s="334" t="s">
        <v>17</v>
      </c>
      <c r="E12" s="334" t="s">
        <v>17</v>
      </c>
      <c r="F12" s="334" t="s">
        <v>17</v>
      </c>
      <c r="G12" s="334" t="s">
        <v>17</v>
      </c>
      <c r="H12" s="334"/>
      <c r="I12" s="334" t="s">
        <v>17</v>
      </c>
    </row>
    <row r="13" spans="1:10" ht="13.5" x14ac:dyDescent="0.25">
      <c r="A13" s="257" t="s">
        <v>10</v>
      </c>
      <c r="B13" s="334" t="s">
        <v>17</v>
      </c>
      <c r="C13" s="311">
        <v>665</v>
      </c>
      <c r="D13" s="311">
        <v>92</v>
      </c>
      <c r="E13" s="311">
        <v>923</v>
      </c>
      <c r="F13" s="311">
        <v>141</v>
      </c>
      <c r="G13" s="311">
        <v>31</v>
      </c>
      <c r="H13" s="311">
        <v>1</v>
      </c>
      <c r="I13" s="311">
        <v>1853</v>
      </c>
    </row>
    <row r="14" spans="1:10" ht="13.5" x14ac:dyDescent="0.25">
      <c r="A14" s="257" t="s">
        <v>105</v>
      </c>
      <c r="B14" s="334" t="s">
        <v>17</v>
      </c>
      <c r="C14" s="313">
        <v>120</v>
      </c>
      <c r="D14" s="313">
        <v>7</v>
      </c>
      <c r="E14" s="313">
        <v>127</v>
      </c>
      <c r="F14" s="313">
        <v>25</v>
      </c>
      <c r="G14" s="313">
        <v>5</v>
      </c>
      <c r="H14" s="313">
        <v>1</v>
      </c>
      <c r="I14" s="313">
        <v>285</v>
      </c>
    </row>
    <row r="15" spans="1:10" ht="13.5" x14ac:dyDescent="0.25">
      <c r="A15" s="257" t="s">
        <v>106</v>
      </c>
      <c r="B15" s="334" t="s">
        <v>17</v>
      </c>
      <c r="C15" s="311">
        <v>178</v>
      </c>
      <c r="D15" s="311">
        <v>16</v>
      </c>
      <c r="E15" s="311">
        <v>237</v>
      </c>
      <c r="F15" s="311">
        <v>39</v>
      </c>
      <c r="G15" s="311">
        <v>15</v>
      </c>
      <c r="H15" s="311" t="s">
        <v>68</v>
      </c>
      <c r="I15" s="311">
        <v>485</v>
      </c>
    </row>
    <row r="16" spans="1:10" ht="13.5" x14ac:dyDescent="0.25">
      <c r="A16" s="257" t="s">
        <v>107</v>
      </c>
      <c r="B16" s="334" t="s">
        <v>17</v>
      </c>
      <c r="C16" s="313">
        <v>232</v>
      </c>
      <c r="D16" s="313">
        <v>42</v>
      </c>
      <c r="E16" s="313">
        <v>326</v>
      </c>
      <c r="F16" s="313">
        <v>48</v>
      </c>
      <c r="G16" s="313">
        <v>1</v>
      </c>
      <c r="H16" s="313" t="s">
        <v>68</v>
      </c>
      <c r="I16" s="313">
        <v>649</v>
      </c>
    </row>
    <row r="17" spans="1:18" ht="13.5" x14ac:dyDescent="0.25">
      <c r="A17" s="257" t="s">
        <v>108</v>
      </c>
      <c r="B17" s="334" t="s">
        <v>17</v>
      </c>
      <c r="C17" s="311">
        <v>135</v>
      </c>
      <c r="D17" s="311">
        <v>27</v>
      </c>
      <c r="E17" s="311">
        <v>233</v>
      </c>
      <c r="F17" s="311">
        <v>29</v>
      </c>
      <c r="G17" s="311">
        <v>10</v>
      </c>
      <c r="H17" s="311" t="s">
        <v>68</v>
      </c>
      <c r="I17" s="311">
        <v>434</v>
      </c>
    </row>
    <row r="18" spans="1:18" x14ac:dyDescent="0.2">
      <c r="A18" s="346"/>
    </row>
    <row r="20" spans="1:18" x14ac:dyDescent="0.2">
      <c r="A20" s="702"/>
    </row>
    <row r="22" spans="1:18" ht="34.5" thickBot="1" x14ac:dyDescent="0.25">
      <c r="A22" s="743" t="s">
        <v>8</v>
      </c>
      <c r="C22" s="244" t="s">
        <v>501</v>
      </c>
      <c r="D22" s="244" t="s">
        <v>502</v>
      </c>
      <c r="E22" s="244" t="s">
        <v>504</v>
      </c>
      <c r="F22" s="244" t="s">
        <v>505</v>
      </c>
      <c r="G22" s="244" t="s">
        <v>506</v>
      </c>
      <c r="H22" s="244" t="s">
        <v>507</v>
      </c>
      <c r="I22" s="244" t="s">
        <v>4</v>
      </c>
    </row>
    <row r="23" spans="1:18" s="336" customFormat="1" x14ac:dyDescent="0.2">
      <c r="A23" s="744" t="s">
        <v>79</v>
      </c>
      <c r="C23" s="745">
        <v>665</v>
      </c>
      <c r="D23" s="745">
        <v>92</v>
      </c>
      <c r="E23" s="745">
        <v>923</v>
      </c>
      <c r="F23" s="745">
        <v>141</v>
      </c>
      <c r="G23" s="745">
        <v>31</v>
      </c>
      <c r="H23" s="336">
        <v>1</v>
      </c>
      <c r="I23" s="745">
        <v>1853</v>
      </c>
      <c r="J23" s="731"/>
      <c r="K23" s="746"/>
      <c r="L23" s="746"/>
      <c r="M23" s="747"/>
      <c r="N23" s="746"/>
      <c r="O23" s="746"/>
      <c r="P23" s="746"/>
      <c r="Q23" s="746"/>
      <c r="R23" s="746"/>
    </row>
  </sheetData>
  <mergeCells count="17">
    <mergeCell ref="A9:B9"/>
    <mergeCell ref="C9:H9"/>
    <mergeCell ref="A10:B10"/>
    <mergeCell ref="C10:H10"/>
    <mergeCell ref="A11:B11"/>
    <mergeCell ref="A6:B6"/>
    <mergeCell ref="C6:H6"/>
    <mergeCell ref="A7:B7"/>
    <mergeCell ref="C7:H7"/>
    <mergeCell ref="A8:B8"/>
    <mergeCell ref="C8:H8"/>
    <mergeCell ref="A3:B3"/>
    <mergeCell ref="C3:H3"/>
    <mergeCell ref="A4:B4"/>
    <mergeCell ref="C4:H4"/>
    <mergeCell ref="A5:B5"/>
    <mergeCell ref="C5:H5"/>
  </mergeCells>
  <hyperlinks>
    <hyperlink ref="A2" r:id="rId1" display="http://dati.istat.it/OECDStat_Metadata/ShowMetadata.ashx?Dataset=DCIS_INCIDENTISTR1&amp;ShowOnWeb=true&amp;Lang=it"/>
    <hyperlink ref="C5" r:id="rId2" display="http://dati.istat.it/OECDStat_Metadata/ShowMetadata.ashx?Dataset=DCIS_INCIDENTISTR1&amp;Coords=[ORA].[99]&amp;ShowOnWeb=true&amp;Lang=it"/>
    <hyperlink ref="J2" location="Indice!B1" display="Torna all'indice"/>
  </hyperlinks>
  <pageMargins left="0.7" right="0.7" top="0.75" bottom="0.75" header="0.3" footer="0.3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opLeftCell="A2" zoomScaleNormal="100" workbookViewId="0">
      <selection activeCell="Z28" sqref="Z28"/>
    </sheetView>
  </sheetViews>
  <sheetFormatPr defaultRowHeight="12.75" x14ac:dyDescent="0.2"/>
  <cols>
    <col min="1" max="1" width="27.42578125" style="231" customWidth="1"/>
    <col min="2" max="2" width="21.140625" style="231" customWidth="1"/>
    <col min="3" max="3" width="9.140625" style="231"/>
    <col min="4" max="4" width="27" style="231" customWidth="1"/>
    <col min="5" max="11" width="9.140625" style="231"/>
    <col min="12" max="12" width="14.140625" style="231" customWidth="1"/>
    <col min="13" max="17" width="10" style="231" bestFit="1" customWidth="1"/>
    <col min="18" max="16384" width="9.140625" style="231"/>
  </cols>
  <sheetData>
    <row r="1" spans="1:8" hidden="1" x14ac:dyDescent="0.2">
      <c r="A1" s="330" t="e">
        <f ca="1">DotStatQuery(B1)</f>
        <v>#NAME?</v>
      </c>
      <c r="B1" s="330" t="s">
        <v>516</v>
      </c>
    </row>
    <row r="2" spans="1:8" s="742" customFormat="1" ht="15" x14ac:dyDescent="0.25">
      <c r="A2" s="741" t="s">
        <v>0</v>
      </c>
      <c r="H2" s="699" t="s">
        <v>490</v>
      </c>
    </row>
    <row r="3" spans="1:8" x14ac:dyDescent="0.2">
      <c r="A3" s="963" t="s">
        <v>1</v>
      </c>
      <c r="B3" s="965"/>
      <c r="C3" s="966" t="s">
        <v>2</v>
      </c>
      <c r="D3" s="967"/>
      <c r="E3" s="967"/>
      <c r="F3" s="968"/>
      <c r="H3" s="232" t="s">
        <v>517</v>
      </c>
    </row>
    <row r="4" spans="1:8" x14ac:dyDescent="0.2">
      <c r="A4" s="963" t="s">
        <v>3</v>
      </c>
      <c r="B4" s="965"/>
      <c r="C4" s="966" t="s">
        <v>194</v>
      </c>
      <c r="D4" s="967"/>
      <c r="E4" s="967"/>
      <c r="F4" s="968"/>
    </row>
    <row r="5" spans="1:8" x14ac:dyDescent="0.2">
      <c r="A5" s="963" t="s">
        <v>6</v>
      </c>
      <c r="B5" s="965"/>
      <c r="C5" s="1018" t="s">
        <v>4</v>
      </c>
      <c r="D5" s="1019"/>
      <c r="E5" s="1019"/>
      <c r="F5" s="1020"/>
    </row>
    <row r="6" spans="1:8" x14ac:dyDescent="0.2">
      <c r="A6" s="963" t="s">
        <v>7</v>
      </c>
      <c r="B6" s="965"/>
      <c r="C6" s="966" t="s">
        <v>4</v>
      </c>
      <c r="D6" s="967"/>
      <c r="E6" s="967"/>
      <c r="F6" s="968"/>
    </row>
    <row r="7" spans="1:8" x14ac:dyDescent="0.2">
      <c r="A7" s="963" t="s">
        <v>12</v>
      </c>
      <c r="B7" s="965"/>
      <c r="C7" s="966" t="s">
        <v>4</v>
      </c>
      <c r="D7" s="967"/>
      <c r="E7" s="967"/>
      <c r="F7" s="968"/>
    </row>
    <row r="8" spans="1:8" x14ac:dyDescent="0.2">
      <c r="A8" s="963" t="s">
        <v>11</v>
      </c>
      <c r="B8" s="965"/>
      <c r="C8" s="966" t="s">
        <v>4</v>
      </c>
      <c r="D8" s="967"/>
      <c r="E8" s="967"/>
      <c r="F8" s="968"/>
    </row>
    <row r="9" spans="1:8" x14ac:dyDescent="0.2">
      <c r="A9" s="963" t="s">
        <v>13</v>
      </c>
      <c r="B9" s="965"/>
      <c r="C9" s="966" t="s">
        <v>4</v>
      </c>
      <c r="D9" s="967"/>
      <c r="E9" s="967"/>
      <c r="F9" s="968"/>
    </row>
    <row r="10" spans="1:8" x14ac:dyDescent="0.2">
      <c r="A10" s="963" t="s">
        <v>16</v>
      </c>
      <c r="B10" s="965"/>
      <c r="C10" s="966">
        <v>2022</v>
      </c>
      <c r="D10" s="967"/>
      <c r="E10" s="967"/>
      <c r="F10" s="968"/>
    </row>
    <row r="11" spans="1:8" x14ac:dyDescent="0.2">
      <c r="A11" s="972" t="s">
        <v>5</v>
      </c>
      <c r="B11" s="974"/>
      <c r="C11" s="237" t="s">
        <v>515</v>
      </c>
      <c r="D11" s="237" t="s">
        <v>505</v>
      </c>
      <c r="E11" s="237" t="s">
        <v>507</v>
      </c>
      <c r="F11" s="237" t="s">
        <v>4</v>
      </c>
    </row>
    <row r="12" spans="1:8" ht="13.5" x14ac:dyDescent="0.25">
      <c r="A12" s="333" t="s">
        <v>8</v>
      </c>
      <c r="B12" s="334" t="s">
        <v>17</v>
      </c>
      <c r="C12" s="334" t="s">
        <v>17</v>
      </c>
      <c r="D12" s="334" t="s">
        <v>17</v>
      </c>
      <c r="E12" s="334" t="s">
        <v>17</v>
      </c>
      <c r="F12" s="334" t="s">
        <v>17</v>
      </c>
    </row>
    <row r="13" spans="1:8" ht="13.5" x14ac:dyDescent="0.25">
      <c r="A13" s="257" t="s">
        <v>10</v>
      </c>
      <c r="B13" s="334" t="s">
        <v>17</v>
      </c>
      <c r="C13" s="311">
        <v>122</v>
      </c>
      <c r="D13" s="311">
        <v>50</v>
      </c>
      <c r="E13" s="311">
        <v>6</v>
      </c>
      <c r="F13" s="311">
        <v>178</v>
      </c>
    </row>
    <row r="14" spans="1:8" ht="13.5" x14ac:dyDescent="0.25">
      <c r="A14" s="257" t="s">
        <v>105</v>
      </c>
      <c r="B14" s="334" t="s">
        <v>17</v>
      </c>
      <c r="C14" s="313">
        <v>16</v>
      </c>
      <c r="D14" s="313">
        <v>8</v>
      </c>
      <c r="E14" s="313">
        <v>3</v>
      </c>
      <c r="F14" s="313">
        <v>27</v>
      </c>
    </row>
    <row r="15" spans="1:8" ht="13.5" x14ac:dyDescent="0.25">
      <c r="A15" s="257" t="s">
        <v>106</v>
      </c>
      <c r="B15" s="334" t="s">
        <v>17</v>
      </c>
      <c r="C15" s="311">
        <v>47</v>
      </c>
      <c r="D15" s="311">
        <v>12</v>
      </c>
      <c r="E15" s="311">
        <v>3</v>
      </c>
      <c r="F15" s="311">
        <v>62</v>
      </c>
    </row>
    <row r="16" spans="1:8" ht="13.5" x14ac:dyDescent="0.25">
      <c r="A16" s="257" t="s">
        <v>107</v>
      </c>
      <c r="B16" s="334" t="s">
        <v>17</v>
      </c>
      <c r="C16" s="313">
        <v>21</v>
      </c>
      <c r="D16" s="313">
        <v>13</v>
      </c>
      <c r="E16" s="313" t="s">
        <v>68</v>
      </c>
      <c r="F16" s="313">
        <v>34</v>
      </c>
    </row>
    <row r="17" spans="1:11" ht="13.5" x14ac:dyDescent="0.25">
      <c r="A17" s="257" t="s">
        <v>108</v>
      </c>
      <c r="B17" s="334" t="s">
        <v>17</v>
      </c>
      <c r="C17" s="311">
        <v>38</v>
      </c>
      <c r="D17" s="311">
        <v>17</v>
      </c>
      <c r="E17" s="311" t="s">
        <v>68</v>
      </c>
      <c r="F17" s="311">
        <v>55</v>
      </c>
    </row>
    <row r="18" spans="1:11" x14ac:dyDescent="0.2">
      <c r="A18" s="346"/>
    </row>
    <row r="20" spans="1:11" ht="13.5" thickBot="1" x14ac:dyDescent="0.25">
      <c r="A20" s="243" t="s">
        <v>8</v>
      </c>
      <c r="C20" s="244" t="s">
        <v>504</v>
      </c>
      <c r="D20" s="244" t="s">
        <v>505</v>
      </c>
      <c r="E20" s="244" t="s">
        <v>507</v>
      </c>
      <c r="F20" s="244" t="s">
        <v>4</v>
      </c>
    </row>
    <row r="21" spans="1:11" x14ac:dyDescent="0.2">
      <c r="A21" s="748" t="s">
        <v>79</v>
      </c>
      <c r="C21" s="311">
        <v>122</v>
      </c>
      <c r="D21" s="311">
        <v>50</v>
      </c>
      <c r="E21" s="739">
        <v>6</v>
      </c>
      <c r="F21" s="311">
        <v>178</v>
      </c>
    </row>
    <row r="30" spans="1:11" x14ac:dyDescent="0.2">
      <c r="K30" s="707" t="s">
        <v>149</v>
      </c>
    </row>
  </sheetData>
  <mergeCells count="17">
    <mergeCell ref="A9:B9"/>
    <mergeCell ref="C9:F9"/>
    <mergeCell ref="A10:B10"/>
    <mergeCell ref="C10:F10"/>
    <mergeCell ref="A11:B11"/>
    <mergeCell ref="A6:B6"/>
    <mergeCell ref="C6:F6"/>
    <mergeCell ref="A7:B7"/>
    <mergeCell ref="C7:F7"/>
    <mergeCell ref="A8:B8"/>
    <mergeCell ref="C8:F8"/>
    <mergeCell ref="A3:B3"/>
    <mergeCell ref="C3:F3"/>
    <mergeCell ref="A4:B4"/>
    <mergeCell ref="C4:F4"/>
    <mergeCell ref="A5:B5"/>
    <mergeCell ref="C5:F5"/>
  </mergeCells>
  <hyperlinks>
    <hyperlink ref="A2" r:id="rId1" display="http://dati.istat.it/OECDStat_Metadata/ShowMetadata.ashx?Dataset=DCIS_INCIDENTISTR1&amp;ShowOnWeb=true&amp;Lang=it"/>
    <hyperlink ref="C5" r:id="rId2" display="http://dati.istat.it/OECDStat_Metadata/ShowMetadata.ashx?Dataset=DCIS_INCIDENTISTR1&amp;Coords=[ORA].[99]&amp;ShowOnWeb=true&amp;Lang=it"/>
    <hyperlink ref="H2" location="Indice!B1" display="Torna all'indice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34"/>
  <sheetViews>
    <sheetView zoomScaleNormal="100" workbookViewId="0">
      <selection activeCell="K36" sqref="K36"/>
    </sheetView>
  </sheetViews>
  <sheetFormatPr defaultRowHeight="14.25" x14ac:dyDescent="0.2"/>
  <cols>
    <col min="1" max="1" width="23.140625" style="565" customWidth="1"/>
    <col min="2" max="4" width="9.140625" style="565"/>
    <col min="5" max="5" width="9.28515625" style="565" customWidth="1"/>
    <col min="6" max="6" width="16.5703125" style="565" bestFit="1" customWidth="1"/>
    <col min="7" max="8" width="15.85546875" style="565" bestFit="1" customWidth="1"/>
    <col min="9" max="9" width="17.42578125" style="567" customWidth="1"/>
    <col min="10" max="10" width="15.42578125" style="565" bestFit="1" customWidth="1"/>
    <col min="11" max="11" width="17.42578125" style="565" customWidth="1"/>
    <col min="12" max="16384" width="9.140625" style="565"/>
  </cols>
  <sheetData>
    <row r="1" spans="1:9" ht="15" x14ac:dyDescent="0.25">
      <c r="A1" s="699" t="s">
        <v>490</v>
      </c>
      <c r="B1" s="566"/>
    </row>
    <row r="2" spans="1:9" ht="15" x14ac:dyDescent="0.25">
      <c r="A2" s="543" t="s">
        <v>276</v>
      </c>
      <c r="B2" s="544" t="s">
        <v>277</v>
      </c>
      <c r="I2" s="568"/>
    </row>
    <row r="4" spans="1:9" x14ac:dyDescent="0.2">
      <c r="A4" s="569" t="s">
        <v>288</v>
      </c>
    </row>
    <row r="5" spans="1:9" x14ac:dyDescent="0.2">
      <c r="A5" s="889" t="s">
        <v>289</v>
      </c>
      <c r="B5" s="891" t="s">
        <v>290</v>
      </c>
      <c r="C5" s="892"/>
      <c r="D5" s="892"/>
      <c r="E5" s="892"/>
      <c r="F5" s="893" t="s">
        <v>127</v>
      </c>
      <c r="G5" s="894"/>
      <c r="H5" s="894"/>
    </row>
    <row r="6" spans="1:9" ht="15" thickBot="1" x14ac:dyDescent="0.25">
      <c r="A6" s="890"/>
      <c r="B6" s="570" t="s">
        <v>18</v>
      </c>
      <c r="C6" s="570">
        <v>2011</v>
      </c>
      <c r="D6" s="570">
        <v>2020</v>
      </c>
      <c r="E6" s="571">
        <v>2021</v>
      </c>
      <c r="F6" s="570" t="s">
        <v>291</v>
      </c>
      <c r="G6" s="570" t="s">
        <v>292</v>
      </c>
      <c r="H6" s="570" t="s">
        <v>293</v>
      </c>
    </row>
    <row r="7" spans="1:9" x14ac:dyDescent="0.2">
      <c r="A7" s="572" t="s">
        <v>284</v>
      </c>
      <c r="B7" s="573">
        <v>51282</v>
      </c>
      <c r="C7" s="574">
        <v>28671</v>
      </c>
      <c r="D7" s="575">
        <v>18835</v>
      </c>
      <c r="E7" s="576">
        <v>19917</v>
      </c>
      <c r="F7" s="577">
        <f>(E7-B7)/B7*100</f>
        <v>-61.161811161811166</v>
      </c>
      <c r="G7" s="577">
        <f>(E7-C7)/C7*100</f>
        <v>-30.532593910222872</v>
      </c>
      <c r="H7" s="577">
        <f>(E7-D7)/D7*100</f>
        <v>5.7446243695248205</v>
      </c>
    </row>
    <row r="8" spans="1:9" x14ac:dyDescent="0.2">
      <c r="A8" s="578" t="s">
        <v>294</v>
      </c>
      <c r="B8" s="579">
        <v>1486</v>
      </c>
      <c r="C8" s="580">
        <v>884</v>
      </c>
      <c r="D8" s="580">
        <v>499</v>
      </c>
      <c r="E8" s="581">
        <v>516</v>
      </c>
      <c r="F8" s="582">
        <f>(E8-B8)/B8*100</f>
        <v>-65.275908479138621</v>
      </c>
      <c r="G8" s="582">
        <f>(E8-C8)/C8*100</f>
        <v>-41.628959276018101</v>
      </c>
      <c r="H8" s="582">
        <f t="shared" ref="H8:H33" si="0">(E8-D8)/D8*100</f>
        <v>3.4068136272545089</v>
      </c>
    </row>
    <row r="9" spans="1:9" x14ac:dyDescent="0.2">
      <c r="A9" s="578" t="s">
        <v>295</v>
      </c>
      <c r="B9" s="579">
        <v>1011</v>
      </c>
      <c r="C9" s="580">
        <v>656</v>
      </c>
      <c r="D9" s="580">
        <v>463</v>
      </c>
      <c r="E9" s="581">
        <v>561</v>
      </c>
      <c r="F9" s="582">
        <f t="shared" ref="F9:F16" si="1">(E9-B9)/B9*100</f>
        <v>-44.510385756676556</v>
      </c>
      <c r="G9" s="582">
        <f>(E9-C9)/C9*100</f>
        <v>-14.48170731707317</v>
      </c>
      <c r="H9" s="582">
        <f t="shared" si="0"/>
        <v>21.166306695464364</v>
      </c>
    </row>
    <row r="10" spans="1:9" x14ac:dyDescent="0.2">
      <c r="A10" s="578" t="s">
        <v>296</v>
      </c>
      <c r="B10" s="579">
        <v>1333</v>
      </c>
      <c r="C10" s="580">
        <v>773</v>
      </c>
      <c r="D10" s="580">
        <v>518</v>
      </c>
      <c r="E10" s="581">
        <v>532</v>
      </c>
      <c r="F10" s="582">
        <f t="shared" si="1"/>
        <v>-60.090022505626408</v>
      </c>
      <c r="G10" s="582">
        <f t="shared" ref="G10:G34" si="2">(E10-C10)/C10*100</f>
        <v>-31.177231565329883</v>
      </c>
      <c r="H10" s="582">
        <f t="shared" si="0"/>
        <v>2.7027027027027026</v>
      </c>
    </row>
    <row r="11" spans="1:9" x14ac:dyDescent="0.2">
      <c r="A11" s="578" t="s">
        <v>297</v>
      </c>
      <c r="B11" s="579">
        <v>431</v>
      </c>
      <c r="C11" s="580">
        <v>220</v>
      </c>
      <c r="D11" s="580">
        <v>163</v>
      </c>
      <c r="E11" s="581">
        <v>130</v>
      </c>
      <c r="F11" s="582">
        <f t="shared" si="1"/>
        <v>-69.837587006960561</v>
      </c>
      <c r="G11" s="582">
        <f t="shared" si="2"/>
        <v>-40.909090909090914</v>
      </c>
      <c r="H11" s="582">
        <f t="shared" si="0"/>
        <v>-20.245398773006134</v>
      </c>
    </row>
    <row r="12" spans="1:9" x14ac:dyDescent="0.2">
      <c r="A12" s="578" t="s">
        <v>298</v>
      </c>
      <c r="B12" s="579">
        <v>6977</v>
      </c>
      <c r="C12" s="580">
        <v>4009</v>
      </c>
      <c r="D12" s="580">
        <v>2719</v>
      </c>
      <c r="E12" s="581">
        <v>2562</v>
      </c>
      <c r="F12" s="582">
        <f t="shared" si="1"/>
        <v>-63.279346423964455</v>
      </c>
      <c r="G12" s="582">
        <f t="shared" si="2"/>
        <v>-36.093788974806685</v>
      </c>
      <c r="H12" s="582">
        <f t="shared" si="0"/>
        <v>-5.7741816844428095</v>
      </c>
    </row>
    <row r="13" spans="1:9" x14ac:dyDescent="0.2">
      <c r="A13" s="578" t="s">
        <v>299</v>
      </c>
      <c r="B13" s="579">
        <v>199</v>
      </c>
      <c r="C13" s="580">
        <v>101</v>
      </c>
      <c r="D13" s="580">
        <v>59</v>
      </c>
      <c r="E13" s="581">
        <v>55</v>
      </c>
      <c r="F13" s="582">
        <f t="shared" si="1"/>
        <v>-72.361809045226138</v>
      </c>
      <c r="G13" s="582">
        <f t="shared" si="2"/>
        <v>-45.544554455445549</v>
      </c>
      <c r="H13" s="582">
        <f t="shared" si="0"/>
        <v>-6.7796610169491522</v>
      </c>
    </row>
    <row r="14" spans="1:9" x14ac:dyDescent="0.2">
      <c r="A14" s="578" t="s">
        <v>300</v>
      </c>
      <c r="B14" s="579">
        <v>412</v>
      </c>
      <c r="C14" s="580">
        <v>186</v>
      </c>
      <c r="D14" s="583">
        <v>146</v>
      </c>
      <c r="E14" s="581">
        <v>137</v>
      </c>
      <c r="F14" s="582">
        <f t="shared" si="1"/>
        <v>-66.747572815533985</v>
      </c>
      <c r="G14" s="582">
        <f t="shared" si="2"/>
        <v>-26.344086021505376</v>
      </c>
      <c r="H14" s="582">
        <f t="shared" si="0"/>
        <v>-6.1643835616438354</v>
      </c>
    </row>
    <row r="15" spans="1:9" x14ac:dyDescent="0.2">
      <c r="A15" s="578" t="s">
        <v>301</v>
      </c>
      <c r="B15" s="579">
        <v>1880</v>
      </c>
      <c r="C15" s="580">
        <v>1141</v>
      </c>
      <c r="D15" s="580">
        <v>584</v>
      </c>
      <c r="E15" s="581">
        <v>624</v>
      </c>
      <c r="F15" s="582">
        <f t="shared" si="1"/>
        <v>-66.808510638297875</v>
      </c>
      <c r="G15" s="582">
        <f t="shared" si="2"/>
        <v>-45.311130587204204</v>
      </c>
      <c r="H15" s="582">
        <f t="shared" si="0"/>
        <v>6.8493150684931505</v>
      </c>
    </row>
    <row r="16" spans="1:9" x14ac:dyDescent="0.2">
      <c r="A16" s="578" t="s">
        <v>302</v>
      </c>
      <c r="B16" s="579">
        <v>5478</v>
      </c>
      <c r="C16" s="580">
        <v>1983</v>
      </c>
      <c r="D16" s="580">
        <v>1370</v>
      </c>
      <c r="E16" s="581">
        <v>1533</v>
      </c>
      <c r="F16" s="582">
        <f t="shared" si="1"/>
        <v>-72.015334063526836</v>
      </c>
      <c r="G16" s="582">
        <f t="shared" si="2"/>
        <v>-22.692889561270803</v>
      </c>
      <c r="H16" s="582">
        <f t="shared" si="0"/>
        <v>11.897810218978103</v>
      </c>
    </row>
    <row r="17" spans="1:8" s="567" customFormat="1" x14ac:dyDescent="0.2">
      <c r="A17" s="578" t="s">
        <v>303</v>
      </c>
      <c r="B17" s="579">
        <v>8136</v>
      </c>
      <c r="C17" s="580">
        <v>3963</v>
      </c>
      <c r="D17" s="580">
        <v>2538</v>
      </c>
      <c r="E17" s="581">
        <v>2931</v>
      </c>
      <c r="F17" s="582">
        <f>(E17-B17)/B17*100</f>
        <v>-63.974926253687315</v>
      </c>
      <c r="G17" s="582">
        <f t="shared" si="2"/>
        <v>-26.040878122634371</v>
      </c>
      <c r="H17" s="582">
        <f t="shared" si="0"/>
        <v>15.484633569739954</v>
      </c>
    </row>
    <row r="18" spans="1:8" s="567" customFormat="1" x14ac:dyDescent="0.2">
      <c r="A18" s="578" t="s">
        <v>304</v>
      </c>
      <c r="B18" s="579">
        <v>647</v>
      </c>
      <c r="C18" s="580">
        <v>418</v>
      </c>
      <c r="D18" s="580">
        <v>237</v>
      </c>
      <c r="E18" s="581">
        <v>292</v>
      </c>
      <c r="F18" s="582">
        <f t="shared" ref="F18:F34" si="3">(E18-B18)/B18*100</f>
        <v>-54.868624420401858</v>
      </c>
      <c r="G18" s="582">
        <f t="shared" si="2"/>
        <v>-30.14354066985646</v>
      </c>
      <c r="H18" s="582">
        <f t="shared" si="0"/>
        <v>23.206751054852319</v>
      </c>
    </row>
    <row r="19" spans="1:8" s="567" customFormat="1" x14ac:dyDescent="0.2">
      <c r="A19" s="572" t="s">
        <v>9</v>
      </c>
      <c r="B19" s="573">
        <v>7096</v>
      </c>
      <c r="C19" s="574">
        <v>3860</v>
      </c>
      <c r="D19" s="574">
        <v>2395</v>
      </c>
      <c r="E19" s="576">
        <v>2875</v>
      </c>
      <c r="F19" s="584">
        <f t="shared" si="3"/>
        <v>-59.484216459977461</v>
      </c>
      <c r="G19" s="584">
        <f t="shared" si="2"/>
        <v>-25.518134715025909</v>
      </c>
      <c r="H19" s="584">
        <f t="shared" si="0"/>
        <v>20.041753653444676</v>
      </c>
    </row>
    <row r="20" spans="1:8" s="567" customFormat="1" x14ac:dyDescent="0.2">
      <c r="A20" s="578" t="s">
        <v>305</v>
      </c>
      <c r="B20" s="579">
        <v>98</v>
      </c>
      <c r="C20" s="580">
        <v>71</v>
      </c>
      <c r="D20" s="580">
        <v>48</v>
      </c>
      <c r="E20" s="581">
        <v>45</v>
      </c>
      <c r="F20" s="582">
        <f t="shared" si="3"/>
        <v>-54.081632653061227</v>
      </c>
      <c r="G20" s="582">
        <f t="shared" si="2"/>
        <v>-36.619718309859159</v>
      </c>
      <c r="H20" s="582">
        <f t="shared" si="0"/>
        <v>-6.25</v>
      </c>
    </row>
    <row r="21" spans="1:8" s="567" customFormat="1" x14ac:dyDescent="0.2">
      <c r="A21" s="578" t="s">
        <v>306</v>
      </c>
      <c r="B21" s="579">
        <v>558</v>
      </c>
      <c r="C21" s="580">
        <v>179</v>
      </c>
      <c r="D21" s="580">
        <v>139</v>
      </c>
      <c r="E21" s="581">
        <v>147</v>
      </c>
      <c r="F21" s="582">
        <f t="shared" si="3"/>
        <v>-73.655913978494624</v>
      </c>
      <c r="G21" s="582">
        <f t="shared" si="2"/>
        <v>-17.877094972067038</v>
      </c>
      <c r="H21" s="582">
        <f t="shared" si="0"/>
        <v>5.755395683453238</v>
      </c>
    </row>
    <row r="22" spans="1:8" s="567" customFormat="1" x14ac:dyDescent="0.2">
      <c r="A22" s="578" t="s">
        <v>307</v>
      </c>
      <c r="B22" s="579">
        <v>706</v>
      </c>
      <c r="C22" s="580">
        <v>296</v>
      </c>
      <c r="D22" s="583">
        <v>175</v>
      </c>
      <c r="E22" s="581">
        <v>148</v>
      </c>
      <c r="F22" s="582">
        <f t="shared" si="3"/>
        <v>-79.036827195467424</v>
      </c>
      <c r="G22" s="582">
        <f t="shared" si="2"/>
        <v>-50</v>
      </c>
      <c r="H22" s="582">
        <f t="shared" si="0"/>
        <v>-15.428571428571427</v>
      </c>
    </row>
    <row r="23" spans="1:8" s="567" customFormat="1" x14ac:dyDescent="0.2">
      <c r="A23" s="578" t="s">
        <v>308</v>
      </c>
      <c r="B23" s="579">
        <v>70</v>
      </c>
      <c r="C23" s="580">
        <v>33</v>
      </c>
      <c r="D23" s="580">
        <v>26</v>
      </c>
      <c r="E23" s="581">
        <v>24</v>
      </c>
      <c r="F23" s="582">
        <f t="shared" si="3"/>
        <v>-65.714285714285708</v>
      </c>
      <c r="G23" s="582">
        <f t="shared" si="2"/>
        <v>-27.27272727272727</v>
      </c>
      <c r="H23" s="582">
        <f t="shared" si="0"/>
        <v>-7.6923076923076925</v>
      </c>
    </row>
    <row r="24" spans="1:8" s="567" customFormat="1" x14ac:dyDescent="0.2">
      <c r="A24" s="578" t="s">
        <v>309</v>
      </c>
      <c r="B24" s="579">
        <v>1239</v>
      </c>
      <c r="C24" s="580">
        <v>638</v>
      </c>
      <c r="D24" s="580">
        <v>460</v>
      </c>
      <c r="E24" s="581">
        <v>544</v>
      </c>
      <c r="F24" s="582">
        <f t="shared" si="3"/>
        <v>-56.093623890234056</v>
      </c>
      <c r="G24" s="582">
        <f t="shared" si="2"/>
        <v>-14.733542319749215</v>
      </c>
      <c r="H24" s="582">
        <f t="shared" si="0"/>
        <v>18.260869565217391</v>
      </c>
    </row>
    <row r="25" spans="1:8" s="567" customFormat="1" x14ac:dyDescent="0.2">
      <c r="A25" s="578" t="s">
        <v>310</v>
      </c>
      <c r="B25" s="579">
        <v>16</v>
      </c>
      <c r="C25" s="580">
        <v>16</v>
      </c>
      <c r="D25" s="580">
        <v>12</v>
      </c>
      <c r="E25" s="581">
        <v>9</v>
      </c>
      <c r="F25" s="582">
        <f t="shared" si="3"/>
        <v>-43.75</v>
      </c>
      <c r="G25" s="582">
        <f t="shared" si="2"/>
        <v>-43.75</v>
      </c>
      <c r="H25" s="582">
        <f t="shared" si="0"/>
        <v>-25</v>
      </c>
    </row>
    <row r="26" spans="1:8" s="567" customFormat="1" x14ac:dyDescent="0.2">
      <c r="A26" s="578" t="s">
        <v>311</v>
      </c>
      <c r="B26" s="579">
        <v>993</v>
      </c>
      <c r="C26" s="580">
        <v>546</v>
      </c>
      <c r="D26" s="580">
        <v>515</v>
      </c>
      <c r="E26" s="581">
        <v>509</v>
      </c>
      <c r="F26" s="582">
        <f t="shared" si="3"/>
        <v>-48.741188318227593</v>
      </c>
      <c r="G26" s="582">
        <f t="shared" si="2"/>
        <v>-6.7765567765567765</v>
      </c>
      <c r="H26" s="582">
        <f t="shared" si="0"/>
        <v>-1.1650485436893203</v>
      </c>
    </row>
    <row r="27" spans="1:8" s="567" customFormat="1" x14ac:dyDescent="0.2">
      <c r="A27" s="578" t="s">
        <v>312</v>
      </c>
      <c r="B27" s="579">
        <v>958</v>
      </c>
      <c r="C27" s="580">
        <v>523</v>
      </c>
      <c r="D27" s="580">
        <v>344</v>
      </c>
      <c r="E27" s="581">
        <v>362</v>
      </c>
      <c r="F27" s="582">
        <f t="shared" si="3"/>
        <v>-62.21294363256785</v>
      </c>
      <c r="G27" s="582">
        <f t="shared" si="2"/>
        <v>-30.783938814531549</v>
      </c>
      <c r="H27" s="582">
        <f t="shared" si="0"/>
        <v>5.2325581395348841</v>
      </c>
    </row>
    <row r="28" spans="1:8" s="567" customFormat="1" x14ac:dyDescent="0.2">
      <c r="A28" s="578" t="s">
        <v>313</v>
      </c>
      <c r="B28" s="579">
        <v>5534</v>
      </c>
      <c r="C28" s="580">
        <v>4189</v>
      </c>
      <c r="D28" s="580">
        <v>2491</v>
      </c>
      <c r="E28" s="581">
        <v>2245</v>
      </c>
      <c r="F28" s="582">
        <f t="shared" si="3"/>
        <v>-59.432598482110585</v>
      </c>
      <c r="G28" s="582">
        <f t="shared" si="2"/>
        <v>-46.407257101933638</v>
      </c>
      <c r="H28" s="582">
        <f t="shared" si="0"/>
        <v>-9.875551987153754</v>
      </c>
    </row>
    <row r="29" spans="1:8" s="567" customFormat="1" x14ac:dyDescent="0.2">
      <c r="A29" s="578" t="s">
        <v>314</v>
      </c>
      <c r="B29" s="579">
        <v>1655</v>
      </c>
      <c r="C29" s="580">
        <v>891</v>
      </c>
      <c r="D29" s="580">
        <v>536</v>
      </c>
      <c r="E29" s="581">
        <v>561</v>
      </c>
      <c r="F29" s="582">
        <f t="shared" si="3"/>
        <v>-66.102719033232631</v>
      </c>
      <c r="G29" s="582">
        <f t="shared" si="2"/>
        <v>-37.037037037037038</v>
      </c>
      <c r="H29" s="582">
        <f t="shared" si="0"/>
        <v>4.6641791044776122</v>
      </c>
    </row>
    <row r="30" spans="1:8" s="567" customFormat="1" x14ac:dyDescent="0.2">
      <c r="A30" s="578" t="s">
        <v>315</v>
      </c>
      <c r="B30" s="579">
        <v>2450</v>
      </c>
      <c r="C30" s="580">
        <v>2018</v>
      </c>
      <c r="D30" s="580">
        <v>1644</v>
      </c>
      <c r="E30" s="581">
        <v>1779</v>
      </c>
      <c r="F30" s="582">
        <f t="shared" si="3"/>
        <v>-27.387755102040817</v>
      </c>
      <c r="G30" s="582">
        <f t="shared" si="2"/>
        <v>-11.843409316154609</v>
      </c>
      <c r="H30" s="582">
        <f t="shared" si="0"/>
        <v>8.2116788321167888</v>
      </c>
    </row>
    <row r="31" spans="1:8" s="567" customFormat="1" x14ac:dyDescent="0.2">
      <c r="A31" s="578" t="s">
        <v>316</v>
      </c>
      <c r="B31" s="579">
        <v>278</v>
      </c>
      <c r="C31" s="580">
        <v>141</v>
      </c>
      <c r="D31" s="580">
        <v>80</v>
      </c>
      <c r="E31" s="581">
        <v>114</v>
      </c>
      <c r="F31" s="582">
        <f t="shared" si="3"/>
        <v>-58.992805755395686</v>
      </c>
      <c r="G31" s="582">
        <f t="shared" si="2"/>
        <v>-19.148936170212767</v>
      </c>
      <c r="H31" s="582">
        <f t="shared" si="0"/>
        <v>42.5</v>
      </c>
    </row>
    <row r="32" spans="1:8" s="567" customFormat="1" x14ac:dyDescent="0.2">
      <c r="A32" s="578" t="s">
        <v>317</v>
      </c>
      <c r="B32" s="579">
        <v>625</v>
      </c>
      <c r="C32" s="580">
        <v>325</v>
      </c>
      <c r="D32" s="583">
        <v>247</v>
      </c>
      <c r="E32" s="581">
        <v>247</v>
      </c>
      <c r="F32" s="582">
        <f t="shared" si="3"/>
        <v>-60.480000000000004</v>
      </c>
      <c r="G32" s="582">
        <f t="shared" si="2"/>
        <v>-24</v>
      </c>
      <c r="H32" s="582">
        <f t="shared" si="0"/>
        <v>0</v>
      </c>
    </row>
    <row r="33" spans="1:8" s="567" customFormat="1" x14ac:dyDescent="0.2">
      <c r="A33" s="578" t="s">
        <v>318</v>
      </c>
      <c r="B33" s="579">
        <v>433</v>
      </c>
      <c r="C33" s="580">
        <v>292</v>
      </c>
      <c r="D33" s="580">
        <v>223</v>
      </c>
      <c r="E33" s="581">
        <v>225</v>
      </c>
      <c r="F33" s="582">
        <f t="shared" si="3"/>
        <v>-48.036951501154732</v>
      </c>
      <c r="G33" s="582">
        <f t="shared" si="2"/>
        <v>-22.945205479452056</v>
      </c>
      <c r="H33" s="582">
        <f t="shared" si="0"/>
        <v>0.89686098654708524</v>
      </c>
    </row>
    <row r="34" spans="1:8" s="567" customFormat="1" x14ac:dyDescent="0.2">
      <c r="A34" s="578" t="s">
        <v>319</v>
      </c>
      <c r="B34" s="579">
        <v>583</v>
      </c>
      <c r="C34" s="580">
        <v>319</v>
      </c>
      <c r="D34" s="580">
        <v>204</v>
      </c>
      <c r="E34" s="581">
        <v>210</v>
      </c>
      <c r="F34" s="582">
        <f t="shared" si="3"/>
        <v>-63.979416809605496</v>
      </c>
      <c r="G34" s="582">
        <f t="shared" si="2"/>
        <v>-34.169278996865202</v>
      </c>
      <c r="H34" s="582">
        <f>(E34-D34)/D34*100</f>
        <v>2.9411764705882351</v>
      </c>
    </row>
  </sheetData>
  <mergeCells count="3">
    <mergeCell ref="A5:A6"/>
    <mergeCell ref="B5:E5"/>
    <mergeCell ref="F5:H5"/>
  </mergeCells>
  <hyperlinks>
    <hyperlink ref="A1" location="Indice!B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0"/>
  <sheetViews>
    <sheetView zoomScaleNormal="100" workbookViewId="0">
      <selection activeCell="Z28" sqref="Z28"/>
    </sheetView>
  </sheetViews>
  <sheetFormatPr defaultRowHeight="12.75" x14ac:dyDescent="0.2"/>
  <cols>
    <col min="1" max="1" width="27.42578125" style="231" customWidth="1"/>
    <col min="2" max="2" width="13.42578125" style="231" customWidth="1"/>
    <col min="3" max="11" width="9.140625" style="231"/>
    <col min="12" max="12" width="15" style="231" customWidth="1"/>
    <col min="13" max="14" width="9.140625" style="231"/>
    <col min="15" max="15" width="10" style="231" bestFit="1" customWidth="1"/>
    <col min="16" max="16384" width="9.140625" style="231"/>
  </cols>
  <sheetData>
    <row r="1" spans="1:11" s="742" customFormat="1" ht="15" x14ac:dyDescent="0.25">
      <c r="A1" s="741" t="s">
        <v>0</v>
      </c>
      <c r="K1" s="699" t="s">
        <v>490</v>
      </c>
    </row>
    <row r="2" spans="1:11" x14ac:dyDescent="0.2">
      <c r="A2" s="963" t="s">
        <v>1</v>
      </c>
      <c r="B2" s="965"/>
      <c r="C2" s="966" t="s">
        <v>2</v>
      </c>
      <c r="D2" s="967"/>
      <c r="E2" s="967"/>
      <c r="F2" s="967"/>
      <c r="G2" s="967"/>
      <c r="H2" s="967"/>
      <c r="I2" s="968"/>
      <c r="K2" s="232" t="s">
        <v>518</v>
      </c>
    </row>
    <row r="3" spans="1:11" x14ac:dyDescent="0.2">
      <c r="A3" s="963" t="s">
        <v>3</v>
      </c>
      <c r="B3" s="965"/>
      <c r="C3" s="966" t="s">
        <v>195</v>
      </c>
      <c r="D3" s="967"/>
      <c r="E3" s="967"/>
      <c r="F3" s="967"/>
      <c r="G3" s="967"/>
      <c r="H3" s="967"/>
      <c r="I3" s="968"/>
    </row>
    <row r="4" spans="1:11" x14ac:dyDescent="0.2">
      <c r="A4" s="963" t="s">
        <v>6</v>
      </c>
      <c r="B4" s="965"/>
      <c r="C4" s="1018" t="s">
        <v>4</v>
      </c>
      <c r="D4" s="1019"/>
      <c r="E4" s="1019"/>
      <c r="F4" s="1019"/>
      <c r="G4" s="1019"/>
      <c r="H4" s="1019"/>
      <c r="I4" s="1020"/>
    </row>
    <row r="5" spans="1:11" x14ac:dyDescent="0.2">
      <c r="A5" s="963" t="s">
        <v>7</v>
      </c>
      <c r="B5" s="965"/>
      <c r="C5" s="966" t="s">
        <v>4</v>
      </c>
      <c r="D5" s="967"/>
      <c r="E5" s="967"/>
      <c r="F5" s="967"/>
      <c r="G5" s="967"/>
      <c r="H5" s="967"/>
      <c r="I5" s="968"/>
    </row>
    <row r="6" spans="1:11" x14ac:dyDescent="0.2">
      <c r="A6" s="963" t="s">
        <v>12</v>
      </c>
      <c r="B6" s="965"/>
      <c r="C6" s="966" t="s">
        <v>4</v>
      </c>
      <c r="D6" s="967"/>
      <c r="E6" s="967"/>
      <c r="F6" s="967"/>
      <c r="G6" s="967"/>
      <c r="H6" s="967"/>
      <c r="I6" s="968"/>
    </row>
    <row r="7" spans="1:11" x14ac:dyDescent="0.2">
      <c r="A7" s="963" t="s">
        <v>11</v>
      </c>
      <c r="B7" s="965"/>
      <c r="C7" s="966" t="s">
        <v>4</v>
      </c>
      <c r="D7" s="967"/>
      <c r="E7" s="967"/>
      <c r="F7" s="967"/>
      <c r="G7" s="967"/>
      <c r="H7" s="967"/>
      <c r="I7" s="968"/>
    </row>
    <row r="8" spans="1:11" x14ac:dyDescent="0.2">
      <c r="A8" s="963" t="s">
        <v>13</v>
      </c>
      <c r="B8" s="965"/>
      <c r="C8" s="966" t="s">
        <v>4</v>
      </c>
      <c r="D8" s="967"/>
      <c r="E8" s="967"/>
      <c r="F8" s="967"/>
      <c r="G8" s="967"/>
      <c r="H8" s="967"/>
      <c r="I8" s="968"/>
    </row>
    <row r="9" spans="1:11" x14ac:dyDescent="0.2">
      <c r="A9" s="963" t="s">
        <v>16</v>
      </c>
      <c r="B9" s="965"/>
      <c r="C9" s="1021">
        <v>2022</v>
      </c>
      <c r="D9" s="1022"/>
      <c r="E9" s="1022"/>
      <c r="F9" s="1022"/>
      <c r="G9" s="1022"/>
      <c r="H9" s="1022"/>
      <c r="I9" s="1023"/>
    </row>
    <row r="10" spans="1:11" ht="31.5" x14ac:dyDescent="0.2">
      <c r="A10" s="972" t="s">
        <v>5</v>
      </c>
      <c r="B10" s="974"/>
      <c r="C10" s="237" t="s">
        <v>501</v>
      </c>
      <c r="D10" s="237" t="s">
        <v>502</v>
      </c>
      <c r="E10" s="237" t="s">
        <v>515</v>
      </c>
      <c r="F10" s="237" t="s">
        <v>505</v>
      </c>
      <c r="G10" s="237" t="s">
        <v>506</v>
      </c>
      <c r="H10" s="237" t="s">
        <v>507</v>
      </c>
      <c r="I10" s="237" t="s">
        <v>4</v>
      </c>
    </row>
    <row r="11" spans="1:11" ht="13.5" x14ac:dyDescent="0.25">
      <c r="A11" s="333" t="s">
        <v>8</v>
      </c>
      <c r="B11" s="334" t="s">
        <v>17</v>
      </c>
      <c r="C11" s="334" t="s">
        <v>17</v>
      </c>
      <c r="D11" s="334" t="s">
        <v>17</v>
      </c>
      <c r="E11" s="334" t="s">
        <v>17</v>
      </c>
      <c r="F11" s="334" t="s">
        <v>17</v>
      </c>
      <c r="G11" s="334" t="s">
        <v>17</v>
      </c>
      <c r="H11" s="334" t="s">
        <v>17</v>
      </c>
      <c r="I11" s="334" t="s">
        <v>17</v>
      </c>
    </row>
    <row r="12" spans="1:11" ht="13.5" x14ac:dyDescent="0.25">
      <c r="A12" s="257" t="s">
        <v>10</v>
      </c>
      <c r="B12" s="334" t="s">
        <v>17</v>
      </c>
      <c r="C12" s="311">
        <v>120</v>
      </c>
      <c r="D12" s="311">
        <v>21</v>
      </c>
      <c r="E12" s="311">
        <v>410</v>
      </c>
      <c r="F12" s="311">
        <v>209</v>
      </c>
      <c r="G12" s="311">
        <v>25</v>
      </c>
      <c r="H12" s="311">
        <v>8</v>
      </c>
      <c r="I12" s="311">
        <v>793</v>
      </c>
    </row>
    <row r="13" spans="1:11" ht="13.5" x14ac:dyDescent="0.25">
      <c r="A13" s="257" t="s">
        <v>105</v>
      </c>
      <c r="B13" s="334" t="s">
        <v>17</v>
      </c>
      <c r="C13" s="313">
        <v>39</v>
      </c>
      <c r="D13" s="313">
        <v>6</v>
      </c>
      <c r="E13" s="313">
        <v>119</v>
      </c>
      <c r="F13" s="313">
        <v>60</v>
      </c>
      <c r="G13" s="313">
        <v>6</v>
      </c>
      <c r="H13" s="313">
        <v>3</v>
      </c>
      <c r="I13" s="313">
        <v>233</v>
      </c>
    </row>
    <row r="14" spans="1:11" ht="13.5" x14ac:dyDescent="0.25">
      <c r="A14" s="257" t="s">
        <v>106</v>
      </c>
      <c r="B14" s="334" t="s">
        <v>17</v>
      </c>
      <c r="C14" s="311">
        <v>28</v>
      </c>
      <c r="D14" s="311">
        <v>8</v>
      </c>
      <c r="E14" s="311">
        <v>126</v>
      </c>
      <c r="F14" s="311">
        <v>66</v>
      </c>
      <c r="G14" s="311">
        <v>8</v>
      </c>
      <c r="H14" s="311">
        <v>1</v>
      </c>
      <c r="I14" s="311">
        <v>237</v>
      </c>
    </row>
    <row r="15" spans="1:11" ht="13.5" x14ac:dyDescent="0.25">
      <c r="A15" s="257" t="s">
        <v>107</v>
      </c>
      <c r="B15" s="334" t="s">
        <v>17</v>
      </c>
      <c r="C15" s="313">
        <v>21</v>
      </c>
      <c r="D15" s="313">
        <v>2</v>
      </c>
      <c r="E15" s="313">
        <v>61</v>
      </c>
      <c r="F15" s="313">
        <v>32</v>
      </c>
      <c r="G15" s="313">
        <v>4</v>
      </c>
      <c r="H15" s="313">
        <v>1</v>
      </c>
      <c r="I15" s="313">
        <v>121</v>
      </c>
    </row>
    <row r="16" spans="1:11" ht="13.5" x14ac:dyDescent="0.25">
      <c r="A16" s="257" t="s">
        <v>108</v>
      </c>
      <c r="B16" s="334" t="s">
        <v>17</v>
      </c>
      <c r="C16" s="311">
        <v>32</v>
      </c>
      <c r="D16" s="311">
        <v>5</v>
      </c>
      <c r="E16" s="311">
        <v>104</v>
      </c>
      <c r="F16" s="311">
        <v>51</v>
      </c>
      <c r="G16" s="311">
        <v>7</v>
      </c>
      <c r="H16" s="311">
        <v>3</v>
      </c>
      <c r="I16" s="311">
        <v>202</v>
      </c>
    </row>
    <row r="17" spans="1:9" x14ac:dyDescent="0.2">
      <c r="A17" s="346"/>
    </row>
    <row r="19" spans="1:9" ht="34.5" thickBot="1" x14ac:dyDescent="0.25">
      <c r="A19" s="743" t="s">
        <v>8</v>
      </c>
      <c r="C19" s="244" t="s">
        <v>501</v>
      </c>
      <c r="D19" s="244" t="s">
        <v>502</v>
      </c>
      <c r="E19" s="244" t="s">
        <v>504</v>
      </c>
      <c r="F19" s="244" t="s">
        <v>505</v>
      </c>
      <c r="G19" s="244" t="s">
        <v>506</v>
      </c>
      <c r="H19" s="244" t="s">
        <v>507</v>
      </c>
      <c r="I19" s="244" t="s">
        <v>4</v>
      </c>
    </row>
    <row r="20" spans="1:9" x14ac:dyDescent="0.2">
      <c r="A20" s="748" t="s">
        <v>79</v>
      </c>
      <c r="C20" s="739">
        <v>120</v>
      </c>
      <c r="D20" s="739">
        <v>21</v>
      </c>
      <c r="E20" s="739">
        <v>410</v>
      </c>
      <c r="F20" s="739">
        <v>209</v>
      </c>
      <c r="G20" s="739">
        <v>25</v>
      </c>
      <c r="H20" s="739">
        <v>8</v>
      </c>
      <c r="I20" s="739">
        <v>793</v>
      </c>
    </row>
  </sheetData>
  <mergeCells count="17">
    <mergeCell ref="A8:B8"/>
    <mergeCell ref="C8:I8"/>
    <mergeCell ref="A9:B9"/>
    <mergeCell ref="C9:I9"/>
    <mergeCell ref="A10:B10"/>
    <mergeCell ref="A5:B5"/>
    <mergeCell ref="C5:I5"/>
    <mergeCell ref="A6:B6"/>
    <mergeCell ref="C6:I6"/>
    <mergeCell ref="A7:B7"/>
    <mergeCell ref="C7:I7"/>
    <mergeCell ref="A2:B2"/>
    <mergeCell ref="C2:I2"/>
    <mergeCell ref="A3:B3"/>
    <mergeCell ref="C3:I3"/>
    <mergeCell ref="A4:B4"/>
    <mergeCell ref="C4:I4"/>
  </mergeCells>
  <hyperlinks>
    <hyperlink ref="A1" r:id="rId1" display="http://dati.istat.it/OECDStat_Metadata/ShowMetadata.ashx?Dataset=DCIS_INCIDENTISTR1&amp;ShowOnWeb=true&amp;Lang=it"/>
    <hyperlink ref="C4" r:id="rId2" display="http://dati.istat.it/OECDStat_Metadata/ShowMetadata.ashx?Dataset=DCIS_INCIDENTISTR1&amp;Coords=[ORA].[99]&amp;ShowOnWeb=true&amp;Lang=it"/>
    <hyperlink ref="K1" location="Indice!B1" display="Torna all'indice"/>
  </hyperlinks>
  <pageMargins left="0.7" right="0.7" top="0.75" bottom="0.75" header="0.3" footer="0.3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34"/>
  <sheetViews>
    <sheetView topLeftCell="A2" zoomScaleNormal="100" workbookViewId="0">
      <selection activeCell="Z28" sqref="Z28"/>
    </sheetView>
  </sheetViews>
  <sheetFormatPr defaultRowHeight="12.75" x14ac:dyDescent="0.2"/>
  <cols>
    <col min="1" max="1" width="25" style="231" customWidth="1"/>
    <col min="2" max="16384" width="9.140625" style="231"/>
  </cols>
  <sheetData>
    <row r="1" spans="1:17" hidden="1" x14ac:dyDescent="0.2">
      <c r="A1" s="330" t="e">
        <f ca="1">DotStatQuery(B1)</f>
        <v>#NAME?</v>
      </c>
      <c r="B1" s="330" t="s">
        <v>519</v>
      </c>
    </row>
    <row r="2" spans="1:17" s="742" customFormat="1" ht="15" x14ac:dyDescent="0.25">
      <c r="A2" s="741" t="s">
        <v>0</v>
      </c>
      <c r="Q2" s="699" t="s">
        <v>490</v>
      </c>
    </row>
    <row r="3" spans="1:17" x14ac:dyDescent="0.2">
      <c r="A3" s="963" t="s">
        <v>1</v>
      </c>
      <c r="B3" s="965"/>
      <c r="C3" s="966" t="s">
        <v>2</v>
      </c>
      <c r="D3" s="967"/>
      <c r="E3" s="967"/>
      <c r="F3" s="967"/>
      <c r="G3" s="967"/>
      <c r="H3" s="967"/>
      <c r="I3" s="967"/>
      <c r="J3" s="967"/>
      <c r="K3" s="967"/>
      <c r="L3" s="967"/>
      <c r="M3" s="968"/>
      <c r="N3" s="749"/>
      <c r="O3" s="749"/>
      <c r="Q3" s="232" t="s">
        <v>520</v>
      </c>
    </row>
    <row r="4" spans="1:17" x14ac:dyDescent="0.2">
      <c r="A4" s="963" t="s">
        <v>3</v>
      </c>
      <c r="B4" s="965"/>
      <c r="C4" s="966" t="s">
        <v>4</v>
      </c>
      <c r="D4" s="967"/>
      <c r="E4" s="967"/>
      <c r="F4" s="967"/>
      <c r="G4" s="967"/>
      <c r="H4" s="967"/>
      <c r="I4" s="967"/>
      <c r="J4" s="967"/>
      <c r="K4" s="967"/>
      <c r="L4" s="967"/>
      <c r="M4" s="968"/>
      <c r="N4" s="749"/>
      <c r="O4" s="749"/>
    </row>
    <row r="5" spans="1:17" x14ac:dyDescent="0.2">
      <c r="A5" s="963" t="s">
        <v>6</v>
      </c>
      <c r="B5" s="965"/>
      <c r="C5" s="1018" t="s">
        <v>4</v>
      </c>
      <c r="D5" s="1019"/>
      <c r="E5" s="1019"/>
      <c r="F5" s="1019"/>
      <c r="G5" s="1019"/>
      <c r="H5" s="1019"/>
      <c r="I5" s="1019"/>
      <c r="J5" s="1019"/>
      <c r="K5" s="1019"/>
      <c r="L5" s="1019"/>
      <c r="M5" s="1020"/>
      <c r="N5" s="750"/>
      <c r="O5" s="750"/>
    </row>
    <row r="6" spans="1:17" x14ac:dyDescent="0.2">
      <c r="A6" s="963" t="s">
        <v>7</v>
      </c>
      <c r="B6" s="965"/>
      <c r="C6" s="966" t="s">
        <v>4</v>
      </c>
      <c r="D6" s="967"/>
      <c r="E6" s="967"/>
      <c r="F6" s="967"/>
      <c r="G6" s="967"/>
      <c r="H6" s="967"/>
      <c r="I6" s="967"/>
      <c r="J6" s="967"/>
      <c r="K6" s="967"/>
      <c r="L6" s="967"/>
      <c r="M6" s="968"/>
      <c r="N6" s="749"/>
      <c r="O6" s="749"/>
    </row>
    <row r="7" spans="1:17" x14ac:dyDescent="0.2">
      <c r="A7" s="963" t="s">
        <v>12</v>
      </c>
      <c r="B7" s="965"/>
      <c r="C7" s="966" t="s">
        <v>4</v>
      </c>
      <c r="D7" s="967"/>
      <c r="E7" s="967"/>
      <c r="F7" s="967"/>
      <c r="G7" s="967"/>
      <c r="H7" s="967"/>
      <c r="I7" s="967"/>
      <c r="J7" s="967"/>
      <c r="K7" s="967"/>
      <c r="L7" s="967"/>
      <c r="M7" s="968"/>
      <c r="N7" s="749"/>
      <c r="O7" s="749"/>
    </row>
    <row r="8" spans="1:17" x14ac:dyDescent="0.2">
      <c r="A8" s="963" t="s">
        <v>11</v>
      </c>
      <c r="B8" s="965"/>
      <c r="C8" s="966" t="s">
        <v>4</v>
      </c>
      <c r="D8" s="967"/>
      <c r="E8" s="967"/>
      <c r="F8" s="967"/>
      <c r="G8" s="967"/>
      <c r="H8" s="967"/>
      <c r="I8" s="967"/>
      <c r="J8" s="967"/>
      <c r="K8" s="967"/>
      <c r="L8" s="967"/>
      <c r="M8" s="968"/>
      <c r="N8" s="749"/>
      <c r="O8" s="749"/>
    </row>
    <row r="9" spans="1:17" x14ac:dyDescent="0.2">
      <c r="A9" s="963" t="s">
        <v>13</v>
      </c>
      <c r="B9" s="965"/>
      <c r="C9" s="966" t="s">
        <v>4</v>
      </c>
      <c r="D9" s="967"/>
      <c r="E9" s="967"/>
      <c r="F9" s="967"/>
      <c r="G9" s="967"/>
      <c r="H9" s="967"/>
      <c r="I9" s="967"/>
      <c r="J9" s="967"/>
      <c r="K9" s="967"/>
      <c r="L9" s="967"/>
      <c r="M9" s="968"/>
      <c r="N9" s="749"/>
      <c r="O9" s="749"/>
    </row>
    <row r="10" spans="1:17" x14ac:dyDescent="0.2">
      <c r="A10" s="963" t="s">
        <v>8</v>
      </c>
      <c r="B10" s="965"/>
      <c r="C10" s="966" t="s">
        <v>10</v>
      </c>
      <c r="D10" s="967"/>
      <c r="E10" s="967"/>
      <c r="F10" s="967"/>
      <c r="G10" s="967"/>
      <c r="H10" s="967"/>
      <c r="I10" s="967"/>
      <c r="J10" s="967"/>
      <c r="K10" s="967"/>
      <c r="L10" s="967"/>
      <c r="M10" s="968"/>
      <c r="N10" s="749"/>
      <c r="O10" s="749"/>
    </row>
    <row r="11" spans="1:17" x14ac:dyDescent="0.2">
      <c r="A11" s="972" t="s">
        <v>16</v>
      </c>
      <c r="B11" s="974"/>
      <c r="C11" s="237" t="s">
        <v>27</v>
      </c>
      <c r="D11" s="237" t="s">
        <v>28</v>
      </c>
      <c r="E11" s="332" t="s">
        <v>29</v>
      </c>
      <c r="F11" s="332" t="s">
        <v>30</v>
      </c>
      <c r="G11" s="237" t="s">
        <v>31</v>
      </c>
      <c r="H11" s="237" t="s">
        <v>32</v>
      </c>
      <c r="I11" s="237" t="s">
        <v>33</v>
      </c>
      <c r="J11" s="237" t="s">
        <v>34</v>
      </c>
      <c r="K11" s="237" t="s">
        <v>35</v>
      </c>
      <c r="L11" s="237" t="s">
        <v>36</v>
      </c>
      <c r="M11" s="237" t="s">
        <v>37</v>
      </c>
      <c r="N11" s="242">
        <v>2021</v>
      </c>
      <c r="O11" s="242">
        <v>2022</v>
      </c>
    </row>
    <row r="12" spans="1:17" ht="13.5" x14ac:dyDescent="0.25">
      <c r="A12" s="333" t="s">
        <v>5</v>
      </c>
      <c r="B12" s="334" t="s">
        <v>17</v>
      </c>
      <c r="C12" s="334" t="s">
        <v>17</v>
      </c>
      <c r="D12" s="334" t="s">
        <v>17</v>
      </c>
      <c r="E12" s="334" t="s">
        <v>17</v>
      </c>
      <c r="F12" s="334" t="s">
        <v>17</v>
      </c>
      <c r="G12" s="334" t="s">
        <v>17</v>
      </c>
      <c r="H12" s="334" t="s">
        <v>17</v>
      </c>
      <c r="I12" s="334" t="s">
        <v>17</v>
      </c>
      <c r="J12" s="334" t="s">
        <v>17</v>
      </c>
      <c r="K12" s="334" t="s">
        <v>17</v>
      </c>
      <c r="L12" s="334" t="s">
        <v>17</v>
      </c>
      <c r="M12" s="334" t="s">
        <v>17</v>
      </c>
      <c r="N12" s="751"/>
      <c r="O12" s="751"/>
    </row>
    <row r="13" spans="1:17" ht="13.5" x14ac:dyDescent="0.25">
      <c r="A13" s="257" t="s">
        <v>501</v>
      </c>
      <c r="B13" s="334" t="s">
        <v>17</v>
      </c>
      <c r="C13" s="311">
        <v>1776</v>
      </c>
      <c r="D13" s="311">
        <v>1765</v>
      </c>
      <c r="E13" s="311">
        <v>1480</v>
      </c>
      <c r="F13" s="311">
        <v>1419</v>
      </c>
      <c r="G13" s="311">
        <v>1300</v>
      </c>
      <c r="H13" s="311">
        <v>1181</v>
      </c>
      <c r="I13" s="311">
        <v>1088</v>
      </c>
      <c r="J13" s="311">
        <v>1033</v>
      </c>
      <c r="K13" s="311">
        <v>1035</v>
      </c>
      <c r="L13" s="311">
        <v>969</v>
      </c>
      <c r="M13" s="311">
        <v>673</v>
      </c>
      <c r="N13" s="752">
        <v>816</v>
      </c>
      <c r="O13" s="752">
        <v>785</v>
      </c>
    </row>
    <row r="14" spans="1:17" ht="13.5" x14ac:dyDescent="0.25">
      <c r="A14" s="257" t="s">
        <v>502</v>
      </c>
      <c r="B14" s="334" t="s">
        <v>17</v>
      </c>
      <c r="C14" s="313">
        <v>165</v>
      </c>
      <c r="D14" s="313">
        <v>177</v>
      </c>
      <c r="E14" s="313">
        <v>174</v>
      </c>
      <c r="F14" s="313">
        <v>150</v>
      </c>
      <c r="G14" s="313">
        <v>159</v>
      </c>
      <c r="H14" s="313">
        <v>149</v>
      </c>
      <c r="I14" s="313">
        <v>120</v>
      </c>
      <c r="J14" s="313">
        <v>124</v>
      </c>
      <c r="K14" s="313">
        <v>128</v>
      </c>
      <c r="L14" s="313">
        <v>111</v>
      </c>
      <c r="M14" s="313">
        <v>74</v>
      </c>
      <c r="N14" s="753">
        <v>112</v>
      </c>
      <c r="O14" s="753">
        <v>113</v>
      </c>
    </row>
    <row r="15" spans="1:17" ht="13.5" x14ac:dyDescent="0.25">
      <c r="A15" s="257" t="s">
        <v>503</v>
      </c>
      <c r="B15" s="334" t="s">
        <v>17</v>
      </c>
      <c r="C15" s="311">
        <v>7</v>
      </c>
      <c r="D15" s="311">
        <v>2</v>
      </c>
      <c r="E15" s="311">
        <v>1</v>
      </c>
      <c r="F15" s="311">
        <v>5</v>
      </c>
      <c r="G15" s="311">
        <v>2</v>
      </c>
      <c r="H15" s="311">
        <v>1</v>
      </c>
      <c r="I15" s="311">
        <v>1</v>
      </c>
      <c r="J15" s="311" t="s">
        <v>68</v>
      </c>
      <c r="K15" s="311">
        <v>1</v>
      </c>
      <c r="L15" s="311">
        <v>1</v>
      </c>
      <c r="M15" s="311" t="s">
        <v>68</v>
      </c>
      <c r="N15" s="752">
        <v>1</v>
      </c>
      <c r="O15" s="311" t="s">
        <v>68</v>
      </c>
    </row>
    <row r="16" spans="1:17" ht="13.5" x14ac:dyDescent="0.25">
      <c r="A16" s="257" t="s">
        <v>515</v>
      </c>
      <c r="B16" s="334" t="s">
        <v>17</v>
      </c>
      <c r="C16" s="313">
        <v>1581</v>
      </c>
      <c r="D16" s="313">
        <v>1584</v>
      </c>
      <c r="E16" s="313">
        <v>1528</v>
      </c>
      <c r="F16" s="313">
        <v>1459</v>
      </c>
      <c r="G16" s="313">
        <v>1426</v>
      </c>
      <c r="H16" s="313">
        <v>1444</v>
      </c>
      <c r="I16" s="313">
        <v>1371</v>
      </c>
      <c r="J16" s="313">
        <v>1376</v>
      </c>
      <c r="K16" s="313">
        <v>1448</v>
      </c>
      <c r="L16" s="313">
        <v>1561</v>
      </c>
      <c r="M16" s="313">
        <v>1085</v>
      </c>
      <c r="N16" s="753">
        <v>1348</v>
      </c>
      <c r="O16" s="753">
        <v>1455</v>
      </c>
    </row>
    <row r="17" spans="1:15" ht="13.5" x14ac:dyDescent="0.25">
      <c r="A17" s="257" t="s">
        <v>505</v>
      </c>
      <c r="B17" s="334" t="s">
        <v>17</v>
      </c>
      <c r="C17" s="311">
        <v>525</v>
      </c>
      <c r="D17" s="311">
        <v>478</v>
      </c>
      <c r="E17" s="311">
        <v>434</v>
      </c>
      <c r="F17" s="311">
        <v>510</v>
      </c>
      <c r="G17" s="311">
        <v>476</v>
      </c>
      <c r="H17" s="311">
        <v>399</v>
      </c>
      <c r="I17" s="311">
        <v>403</v>
      </c>
      <c r="J17" s="311">
        <v>371</v>
      </c>
      <c r="K17" s="311">
        <v>471</v>
      </c>
      <c r="L17" s="311">
        <v>449</v>
      </c>
      <c r="M17" s="311">
        <v>328</v>
      </c>
      <c r="N17" s="752">
        <v>379</v>
      </c>
      <c r="O17" s="752">
        <v>400</v>
      </c>
    </row>
    <row r="18" spans="1:15" ht="13.5" x14ac:dyDescent="0.25">
      <c r="A18" s="257" t="s">
        <v>506</v>
      </c>
      <c r="B18" s="334" t="s">
        <v>17</v>
      </c>
      <c r="C18" s="313">
        <v>32</v>
      </c>
      <c r="D18" s="313">
        <v>36</v>
      </c>
      <c r="E18" s="313">
        <v>40</v>
      </c>
      <c r="F18" s="313">
        <v>46</v>
      </c>
      <c r="G18" s="313">
        <v>55</v>
      </c>
      <c r="H18" s="313">
        <v>32</v>
      </c>
      <c r="I18" s="313">
        <v>41</v>
      </c>
      <c r="J18" s="313">
        <v>29</v>
      </c>
      <c r="K18" s="313">
        <v>53</v>
      </c>
      <c r="L18" s="313">
        <v>50</v>
      </c>
      <c r="M18" s="313">
        <v>41</v>
      </c>
      <c r="N18" s="753">
        <v>62</v>
      </c>
      <c r="O18" s="753">
        <v>56</v>
      </c>
    </row>
    <row r="19" spans="1:15" ht="13.5" x14ac:dyDescent="0.25">
      <c r="A19" s="257" t="s">
        <v>507</v>
      </c>
      <c r="B19" s="334" t="s">
        <v>17</v>
      </c>
      <c r="C19" s="311">
        <v>13</v>
      </c>
      <c r="D19" s="311">
        <v>16</v>
      </c>
      <c r="E19" s="311">
        <v>14</v>
      </c>
      <c r="F19" s="311">
        <v>14</v>
      </c>
      <c r="G19" s="311">
        <v>11</v>
      </c>
      <c r="H19" s="311">
        <v>11</v>
      </c>
      <c r="I19" s="311">
        <v>13</v>
      </c>
      <c r="J19" s="311">
        <v>13</v>
      </c>
      <c r="K19" s="311">
        <v>9</v>
      </c>
      <c r="L19" s="311">
        <v>19</v>
      </c>
      <c r="M19" s="311">
        <v>4</v>
      </c>
      <c r="N19" s="752">
        <v>11</v>
      </c>
      <c r="O19" s="752">
        <v>15</v>
      </c>
    </row>
    <row r="20" spans="1:15" ht="13.5" x14ac:dyDescent="0.25">
      <c r="A20" s="257" t="s">
        <v>4</v>
      </c>
      <c r="B20" s="334" t="s">
        <v>17</v>
      </c>
      <c r="C20" s="313">
        <v>4099</v>
      </c>
      <c r="D20" s="313">
        <v>4058</v>
      </c>
      <c r="E20" s="313">
        <v>3671</v>
      </c>
      <c r="F20" s="313">
        <v>3603</v>
      </c>
      <c r="G20" s="313">
        <v>3429</v>
      </c>
      <c r="H20" s="313">
        <v>3217</v>
      </c>
      <c r="I20" s="313">
        <v>3037</v>
      </c>
      <c r="J20" s="313">
        <v>2946</v>
      </c>
      <c r="K20" s="313">
        <v>3145</v>
      </c>
      <c r="L20" s="313">
        <v>3160</v>
      </c>
      <c r="M20" s="313">
        <v>2205</v>
      </c>
      <c r="N20" s="753">
        <f>SUM(N13:N19)</f>
        <v>2729</v>
      </c>
      <c r="O20" s="753">
        <f>SUM(O13:O19)</f>
        <v>2824</v>
      </c>
    </row>
    <row r="21" spans="1:15" x14ac:dyDescent="0.2">
      <c r="A21" s="346"/>
    </row>
    <row r="24" spans="1:15" x14ac:dyDescent="0.2">
      <c r="A24" s="232" t="s">
        <v>521</v>
      </c>
      <c r="B24" s="736"/>
      <c r="C24" s="736"/>
      <c r="D24" s="736"/>
      <c r="E24" s="736"/>
      <c r="F24" s="736"/>
      <c r="G24" s="736"/>
      <c r="H24" s="736"/>
      <c r="I24" s="736"/>
    </row>
    <row r="25" spans="1:15" x14ac:dyDescent="0.2">
      <c r="A25" s="736"/>
      <c r="B25" s="736"/>
      <c r="C25" s="736"/>
      <c r="D25" s="736"/>
      <c r="E25" s="736"/>
      <c r="F25" s="736"/>
      <c r="G25" s="736"/>
      <c r="H25" s="736"/>
      <c r="I25" s="736"/>
    </row>
    <row r="26" spans="1:15" x14ac:dyDescent="0.2">
      <c r="A26" s="737" t="s">
        <v>522</v>
      </c>
      <c r="B26" s="738" t="s">
        <v>27</v>
      </c>
      <c r="C26" s="738" t="s">
        <v>28</v>
      </c>
      <c r="D26" s="738" t="s">
        <v>29</v>
      </c>
      <c r="E26" s="738" t="s">
        <v>30</v>
      </c>
      <c r="F26" s="738" t="s">
        <v>31</v>
      </c>
      <c r="G26" s="738" t="s">
        <v>32</v>
      </c>
      <c r="H26" s="738" t="s">
        <v>33</v>
      </c>
      <c r="I26" s="738" t="s">
        <v>34</v>
      </c>
      <c r="J26" s="738" t="s">
        <v>35</v>
      </c>
      <c r="K26" s="738" t="s">
        <v>36</v>
      </c>
      <c r="L26" s="738" t="s">
        <v>37</v>
      </c>
      <c r="M26" s="738">
        <v>2021</v>
      </c>
      <c r="N26" s="738">
        <v>2022</v>
      </c>
    </row>
    <row r="27" spans="1:15" x14ac:dyDescent="0.2">
      <c r="A27" s="703" t="s">
        <v>494</v>
      </c>
      <c r="B27" s="739">
        <v>1776</v>
      </c>
      <c r="C27" s="739">
        <v>1765</v>
      </c>
      <c r="D27" s="739">
        <v>1480</v>
      </c>
      <c r="E27" s="739">
        <v>1419</v>
      </c>
      <c r="F27" s="739">
        <v>1300</v>
      </c>
      <c r="G27" s="739">
        <v>1181</v>
      </c>
      <c r="H27" s="739">
        <v>1088</v>
      </c>
      <c r="I27" s="739">
        <v>1033</v>
      </c>
      <c r="J27" s="739">
        <v>1035</v>
      </c>
      <c r="K27" s="739">
        <v>969</v>
      </c>
      <c r="L27" s="739">
        <v>673</v>
      </c>
      <c r="M27" s="739">
        <v>816</v>
      </c>
      <c r="N27" s="739">
        <v>785</v>
      </c>
    </row>
    <row r="28" spans="1:15" x14ac:dyDescent="0.2">
      <c r="A28" s="703" t="s">
        <v>495</v>
      </c>
      <c r="B28" s="739">
        <v>165</v>
      </c>
      <c r="C28" s="739">
        <v>177</v>
      </c>
      <c r="D28" s="739">
        <v>174</v>
      </c>
      <c r="E28" s="739">
        <v>150</v>
      </c>
      <c r="F28" s="739">
        <v>159</v>
      </c>
      <c r="G28" s="739">
        <v>149</v>
      </c>
      <c r="H28" s="739">
        <v>120</v>
      </c>
      <c r="I28" s="739">
        <v>124</v>
      </c>
      <c r="J28" s="739">
        <v>128</v>
      </c>
      <c r="K28" s="739">
        <v>111</v>
      </c>
      <c r="L28" s="739">
        <v>74</v>
      </c>
      <c r="M28" s="739">
        <v>112</v>
      </c>
      <c r="N28" s="739">
        <v>113</v>
      </c>
    </row>
    <row r="29" spans="1:15" x14ac:dyDescent="0.2">
      <c r="A29" s="703" t="s">
        <v>496</v>
      </c>
      <c r="B29" s="739">
        <v>7</v>
      </c>
      <c r="C29" s="739">
        <v>2</v>
      </c>
      <c r="D29" s="739">
        <v>1</v>
      </c>
      <c r="E29" s="739">
        <v>5</v>
      </c>
      <c r="F29" s="739">
        <v>2</v>
      </c>
      <c r="G29" s="739">
        <v>1</v>
      </c>
      <c r="H29" s="739">
        <v>1</v>
      </c>
      <c r="I29" s="739" t="s">
        <v>68</v>
      </c>
      <c r="J29" s="739">
        <v>1</v>
      </c>
      <c r="K29" s="739">
        <v>1</v>
      </c>
      <c r="L29" s="739" t="s">
        <v>68</v>
      </c>
      <c r="M29" s="739">
        <v>1</v>
      </c>
      <c r="N29" s="739" t="s">
        <v>68</v>
      </c>
    </row>
    <row r="30" spans="1:15" x14ac:dyDescent="0.2">
      <c r="A30" s="703" t="s">
        <v>497</v>
      </c>
      <c r="B30" s="739">
        <v>1581</v>
      </c>
      <c r="C30" s="739">
        <v>1584</v>
      </c>
      <c r="D30" s="739">
        <v>1528</v>
      </c>
      <c r="E30" s="739">
        <v>1459</v>
      </c>
      <c r="F30" s="739">
        <v>1426</v>
      </c>
      <c r="G30" s="739">
        <v>1444</v>
      </c>
      <c r="H30" s="739">
        <v>1371</v>
      </c>
      <c r="I30" s="739">
        <v>1376</v>
      </c>
      <c r="J30" s="739">
        <v>1448</v>
      </c>
      <c r="K30" s="739">
        <v>1561</v>
      </c>
      <c r="L30" s="739">
        <v>1085</v>
      </c>
      <c r="M30" s="739">
        <v>1348</v>
      </c>
      <c r="N30" s="739">
        <v>1455</v>
      </c>
    </row>
    <row r="31" spans="1:15" x14ac:dyDescent="0.2">
      <c r="A31" s="703" t="s">
        <v>498</v>
      </c>
      <c r="B31" s="739">
        <v>525</v>
      </c>
      <c r="C31" s="739">
        <v>478</v>
      </c>
      <c r="D31" s="739">
        <v>434</v>
      </c>
      <c r="E31" s="739">
        <v>510</v>
      </c>
      <c r="F31" s="739">
        <v>476</v>
      </c>
      <c r="G31" s="739">
        <v>399</v>
      </c>
      <c r="H31" s="739">
        <v>403</v>
      </c>
      <c r="I31" s="739">
        <v>371</v>
      </c>
      <c r="J31" s="739">
        <v>471</v>
      </c>
      <c r="K31" s="739">
        <v>449</v>
      </c>
      <c r="L31" s="739">
        <v>328</v>
      </c>
      <c r="M31" s="739">
        <v>379</v>
      </c>
      <c r="N31" s="739">
        <v>400</v>
      </c>
    </row>
    <row r="32" spans="1:15" x14ac:dyDescent="0.2">
      <c r="A32" s="703" t="s">
        <v>499</v>
      </c>
      <c r="B32" s="739">
        <v>32</v>
      </c>
      <c r="C32" s="739">
        <v>36</v>
      </c>
      <c r="D32" s="739">
        <v>40</v>
      </c>
      <c r="E32" s="739">
        <v>46</v>
      </c>
      <c r="F32" s="739">
        <v>55</v>
      </c>
      <c r="G32" s="739">
        <v>32</v>
      </c>
      <c r="H32" s="739">
        <v>41</v>
      </c>
      <c r="I32" s="739">
        <v>29</v>
      </c>
      <c r="J32" s="739">
        <v>53</v>
      </c>
      <c r="K32" s="739">
        <v>50</v>
      </c>
      <c r="L32" s="739">
        <v>41</v>
      </c>
      <c r="M32" s="739">
        <v>62</v>
      </c>
      <c r="N32" s="739">
        <v>56</v>
      </c>
    </row>
    <row r="33" spans="1:14" x14ac:dyDescent="0.2">
      <c r="A33" s="703" t="s">
        <v>500</v>
      </c>
      <c r="B33" s="739">
        <v>13</v>
      </c>
      <c r="C33" s="739">
        <v>16</v>
      </c>
      <c r="D33" s="739">
        <v>14</v>
      </c>
      <c r="E33" s="739">
        <v>14</v>
      </c>
      <c r="F33" s="739">
        <v>11</v>
      </c>
      <c r="G33" s="739">
        <v>11</v>
      </c>
      <c r="H33" s="739">
        <v>13</v>
      </c>
      <c r="I33" s="739">
        <v>13</v>
      </c>
      <c r="J33" s="739">
        <v>9</v>
      </c>
      <c r="K33" s="739">
        <v>19</v>
      </c>
      <c r="L33" s="739">
        <v>4</v>
      </c>
      <c r="M33" s="739">
        <v>11</v>
      </c>
      <c r="N33" s="739">
        <v>15</v>
      </c>
    </row>
    <row r="34" spans="1:14" x14ac:dyDescent="0.2">
      <c r="A34" s="703" t="s">
        <v>228</v>
      </c>
      <c r="B34" s="739">
        <v>4099</v>
      </c>
      <c r="C34" s="739">
        <v>4058</v>
      </c>
      <c r="D34" s="739">
        <v>3671</v>
      </c>
      <c r="E34" s="739">
        <v>3603</v>
      </c>
      <c r="F34" s="739">
        <v>3429</v>
      </c>
      <c r="G34" s="739">
        <v>3217</v>
      </c>
      <c r="H34" s="739">
        <v>3037</v>
      </c>
      <c r="I34" s="739">
        <v>2946</v>
      </c>
      <c r="J34" s="739">
        <v>3145</v>
      </c>
      <c r="K34" s="739">
        <v>3160</v>
      </c>
      <c r="L34" s="739">
        <v>2205</v>
      </c>
      <c r="M34" s="739">
        <v>2729</v>
      </c>
      <c r="N34" s="739">
        <v>2824</v>
      </c>
    </row>
  </sheetData>
  <mergeCells count="17">
    <mergeCell ref="A9:B9"/>
    <mergeCell ref="C9:M9"/>
    <mergeCell ref="A10:B10"/>
    <mergeCell ref="C10:M10"/>
    <mergeCell ref="A11:B11"/>
    <mergeCell ref="A6:B6"/>
    <mergeCell ref="C6:M6"/>
    <mergeCell ref="A7:B7"/>
    <mergeCell ref="C7:M7"/>
    <mergeCell ref="A8:B8"/>
    <mergeCell ref="C8:M8"/>
    <mergeCell ref="A3:B3"/>
    <mergeCell ref="C3:M3"/>
    <mergeCell ref="A4:B4"/>
    <mergeCell ref="C4:M4"/>
    <mergeCell ref="A5:B5"/>
    <mergeCell ref="C5:M5"/>
  </mergeCells>
  <hyperlinks>
    <hyperlink ref="A2" r:id="rId1" display="http://dati.istat.it/OECDStat_Metadata/ShowMetadata.ashx?Dataset=DCIS_INCIDENTISTR1&amp;ShowOnWeb=true&amp;Lang=it"/>
    <hyperlink ref="C5" r:id="rId2" display="http://dati.istat.it/OECDStat_Metadata/ShowMetadata.ashx?Dataset=DCIS_INCIDENTISTR1&amp;Coords=[ORA].[99]&amp;ShowOnWeb=true&amp;Lang=it"/>
    <hyperlink ref="E11" r:id="rId3" display="http://dati.istat.it/OECDStat_Metadata/ShowMetadata.ashx?Dataset=DCIS_INCIDENTISTR1&amp;Coords=[TIME].[2012]&amp;ShowOnWeb=true&amp;Lang=it"/>
    <hyperlink ref="F11" r:id="rId4" display="http://dati.istat.it/OECDStat_Metadata/ShowMetadata.ashx?Dataset=DCIS_INCIDENTISTR1&amp;Coords=[TIME].[2013]&amp;ShowOnWeb=true&amp;Lang=it"/>
    <hyperlink ref="Q2" location="Indice!B1" display="Torna all'indice"/>
  </hyperlinks>
  <pageMargins left="0.7" right="0.7" top="0.75" bottom="0.75" header="0.3" footer="0.3"/>
  <drawing r:id="rId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77"/>
  <sheetViews>
    <sheetView zoomScale="130" zoomScaleNormal="130" workbookViewId="0">
      <selection activeCell="Z28" sqref="Z28"/>
    </sheetView>
  </sheetViews>
  <sheetFormatPr defaultRowHeight="12.75" x14ac:dyDescent="0.2"/>
  <cols>
    <col min="1" max="1" width="9.140625" style="469"/>
    <col min="2" max="2" width="12.42578125" style="469" customWidth="1"/>
    <col min="3" max="3" width="10" style="469" bestFit="1" customWidth="1"/>
    <col min="4" max="4" width="14.7109375" style="469" customWidth="1"/>
    <col min="5" max="10" width="9.140625" style="469"/>
    <col min="11" max="11" width="13.7109375" style="469" customWidth="1"/>
    <col min="12" max="16384" width="9.140625" style="469"/>
  </cols>
  <sheetData>
    <row r="1" spans="2:17" ht="15" x14ac:dyDescent="0.25">
      <c r="Q1" s="699" t="s">
        <v>490</v>
      </c>
    </row>
    <row r="2" spans="2:17" x14ac:dyDescent="0.2">
      <c r="B2" s="352" t="s">
        <v>0</v>
      </c>
    </row>
    <row r="5" spans="2:17" s="4" customFormat="1" x14ac:dyDescent="0.2">
      <c r="B5" s="1004" t="s">
        <v>16</v>
      </c>
      <c r="C5" s="1005"/>
      <c r="D5" s="999">
        <v>2011</v>
      </c>
      <c r="E5" s="1000"/>
      <c r="F5" s="1000"/>
      <c r="G5" s="1001"/>
      <c r="H5" s="999">
        <v>2021</v>
      </c>
      <c r="I5" s="1000"/>
      <c r="J5" s="1000"/>
      <c r="K5" s="1001"/>
      <c r="L5" s="999">
        <v>2022</v>
      </c>
      <c r="M5" s="1000"/>
      <c r="N5" s="1000"/>
      <c r="O5" s="1001"/>
      <c r="Q5" s="468" t="s">
        <v>253</v>
      </c>
    </row>
    <row r="6" spans="2:17" s="4" customFormat="1" ht="42" x14ac:dyDescent="0.2">
      <c r="B6" s="1004" t="s">
        <v>11</v>
      </c>
      <c r="C6" s="1005"/>
      <c r="D6" s="35" t="s">
        <v>254</v>
      </c>
      <c r="E6" s="35" t="s">
        <v>255</v>
      </c>
      <c r="F6" s="35" t="s">
        <v>256</v>
      </c>
      <c r="G6" s="35" t="s">
        <v>4</v>
      </c>
      <c r="H6" s="35" t="s">
        <v>254</v>
      </c>
      <c r="I6" s="35" t="s">
        <v>255</v>
      </c>
      <c r="J6" s="35" t="s">
        <v>256</v>
      </c>
      <c r="K6" s="35" t="s">
        <v>4</v>
      </c>
      <c r="L6" s="35" t="s">
        <v>254</v>
      </c>
      <c r="M6" s="35" t="s">
        <v>255</v>
      </c>
      <c r="N6" s="35" t="s">
        <v>256</v>
      </c>
      <c r="O6" s="35" t="s">
        <v>4</v>
      </c>
    </row>
    <row r="7" spans="2:17" s="4" customFormat="1" ht="13.5" x14ac:dyDescent="0.25">
      <c r="B7" s="72" t="s">
        <v>9</v>
      </c>
      <c r="C7" s="103" t="s">
        <v>17</v>
      </c>
      <c r="D7" s="73">
        <v>153632</v>
      </c>
      <c r="E7" s="73">
        <v>19155</v>
      </c>
      <c r="F7" s="73">
        <v>32851</v>
      </c>
      <c r="G7" s="73">
        <v>205638</v>
      </c>
      <c r="H7" s="73">
        <v>106900</v>
      </c>
      <c r="I7" s="73">
        <v>15631</v>
      </c>
      <c r="J7" s="73">
        <v>29344</v>
      </c>
      <c r="K7" s="73">
        <v>151875</v>
      </c>
      <c r="L7" s="73">
        <v>118369</v>
      </c>
      <c r="M7" s="73">
        <v>17765</v>
      </c>
      <c r="N7" s="73">
        <v>29755</v>
      </c>
      <c r="O7" s="73">
        <v>165889</v>
      </c>
    </row>
    <row r="8" spans="2:17" ht="13.5" x14ac:dyDescent="0.25">
      <c r="B8" s="72" t="s">
        <v>10</v>
      </c>
      <c r="C8" s="103" t="s">
        <v>17</v>
      </c>
      <c r="D8" s="75">
        <v>3114</v>
      </c>
      <c r="E8" s="75">
        <v>313</v>
      </c>
      <c r="F8" s="75">
        <v>631</v>
      </c>
      <c r="G8" s="75">
        <v>4058</v>
      </c>
      <c r="H8" s="75">
        <v>1916</v>
      </c>
      <c r="I8" s="75">
        <v>279</v>
      </c>
      <c r="J8" s="75">
        <v>534</v>
      </c>
      <c r="K8" s="75">
        <v>2729</v>
      </c>
      <c r="L8" s="75">
        <v>2012</v>
      </c>
      <c r="M8" s="75">
        <v>307</v>
      </c>
      <c r="N8" s="75">
        <v>505</v>
      </c>
      <c r="O8" s="75">
        <v>2824</v>
      </c>
    </row>
    <row r="9" spans="2:17" ht="13.5" x14ac:dyDescent="0.25">
      <c r="B9" s="72" t="s">
        <v>141</v>
      </c>
      <c r="C9" s="103" t="s">
        <v>17</v>
      </c>
      <c r="D9" s="73">
        <v>550</v>
      </c>
      <c r="E9" s="73">
        <v>67</v>
      </c>
      <c r="F9" s="73">
        <v>195</v>
      </c>
      <c r="G9" s="73">
        <v>812</v>
      </c>
      <c r="H9" s="73">
        <v>359</v>
      </c>
      <c r="I9" s="73">
        <v>66</v>
      </c>
      <c r="J9" s="73">
        <v>143</v>
      </c>
      <c r="K9" s="73">
        <v>568</v>
      </c>
      <c r="L9" s="73">
        <v>358</v>
      </c>
      <c r="M9" s="73">
        <v>56</v>
      </c>
      <c r="N9" s="73">
        <v>131</v>
      </c>
      <c r="O9" s="73">
        <v>545</v>
      </c>
    </row>
    <row r="10" spans="2:17" ht="13.5" x14ac:dyDescent="0.25">
      <c r="B10" s="72" t="s">
        <v>142</v>
      </c>
      <c r="C10" s="103" t="s">
        <v>17</v>
      </c>
      <c r="D10" s="75">
        <v>800</v>
      </c>
      <c r="E10" s="75">
        <v>59</v>
      </c>
      <c r="F10" s="75">
        <v>145</v>
      </c>
      <c r="G10" s="75">
        <v>1004</v>
      </c>
      <c r="H10" s="75">
        <v>547</v>
      </c>
      <c r="I10" s="75">
        <v>60</v>
      </c>
      <c r="J10" s="75">
        <v>137</v>
      </c>
      <c r="K10" s="75">
        <v>744</v>
      </c>
      <c r="L10" s="75">
        <v>567</v>
      </c>
      <c r="M10" s="75">
        <v>74</v>
      </c>
      <c r="N10" s="75">
        <v>143</v>
      </c>
      <c r="O10" s="75">
        <v>784</v>
      </c>
    </row>
    <row r="11" spans="2:17" ht="13.5" x14ac:dyDescent="0.25">
      <c r="B11" s="72" t="s">
        <v>143</v>
      </c>
      <c r="C11" s="103" t="s">
        <v>17</v>
      </c>
      <c r="D11" s="73">
        <v>946</v>
      </c>
      <c r="E11" s="73">
        <v>106</v>
      </c>
      <c r="F11" s="73">
        <v>115</v>
      </c>
      <c r="G11" s="73">
        <v>1167</v>
      </c>
      <c r="H11" s="73">
        <v>541</v>
      </c>
      <c r="I11" s="73">
        <v>94</v>
      </c>
      <c r="J11" s="73">
        <v>110</v>
      </c>
      <c r="K11" s="73">
        <v>745</v>
      </c>
      <c r="L11" s="73">
        <v>583</v>
      </c>
      <c r="M11" s="73">
        <v>94</v>
      </c>
      <c r="N11" s="73">
        <v>127</v>
      </c>
      <c r="O11" s="73">
        <v>804</v>
      </c>
    </row>
    <row r="12" spans="2:17" ht="13.5" x14ac:dyDescent="0.25">
      <c r="B12" s="72" t="s">
        <v>144</v>
      </c>
      <c r="C12" s="103" t="s">
        <v>17</v>
      </c>
      <c r="D12" s="75">
        <v>818</v>
      </c>
      <c r="E12" s="75">
        <v>81</v>
      </c>
      <c r="F12" s="75">
        <v>176</v>
      </c>
      <c r="G12" s="75">
        <v>1075</v>
      </c>
      <c r="H12" s="75">
        <v>469</v>
      </c>
      <c r="I12" s="75">
        <v>59</v>
      </c>
      <c r="J12" s="75">
        <v>144</v>
      </c>
      <c r="K12" s="75">
        <v>672</v>
      </c>
      <c r="L12" s="75">
        <v>504</v>
      </c>
      <c r="M12" s="75">
        <v>83</v>
      </c>
      <c r="N12" s="75">
        <v>104</v>
      </c>
      <c r="O12" s="75">
        <v>691</v>
      </c>
    </row>
    <row r="14" spans="2:17" x14ac:dyDescent="0.2">
      <c r="B14" s="399" t="s">
        <v>257</v>
      </c>
    </row>
    <row r="15" spans="2:17" x14ac:dyDescent="0.2">
      <c r="B15" s="1028" t="s">
        <v>8</v>
      </c>
      <c r="C15" s="952">
        <v>2011</v>
      </c>
      <c r="D15" s="951"/>
      <c r="E15" s="951"/>
      <c r="F15" s="953"/>
      <c r="G15" s="952">
        <v>2021</v>
      </c>
      <c r="H15" s="951"/>
      <c r="I15" s="951"/>
      <c r="J15" s="951"/>
      <c r="K15" s="952">
        <v>2022</v>
      </c>
      <c r="L15" s="951"/>
      <c r="M15" s="951"/>
      <c r="N15" s="951"/>
    </row>
    <row r="16" spans="2:17" ht="34.5" thickBot="1" x14ac:dyDescent="0.25">
      <c r="B16" s="1029"/>
      <c r="C16" s="470" t="s">
        <v>254</v>
      </c>
      <c r="D16" s="471" t="s">
        <v>255</v>
      </c>
      <c r="E16" s="471" t="s">
        <v>256</v>
      </c>
      <c r="F16" s="472" t="s">
        <v>4</v>
      </c>
      <c r="G16" s="470" t="s">
        <v>254</v>
      </c>
      <c r="H16" s="471" t="s">
        <v>255</v>
      </c>
      <c r="I16" s="471" t="s">
        <v>256</v>
      </c>
      <c r="J16" s="471" t="s">
        <v>4</v>
      </c>
      <c r="K16" s="470" t="s">
        <v>254</v>
      </c>
      <c r="L16" s="471" t="s">
        <v>255</v>
      </c>
      <c r="M16" s="471" t="s">
        <v>256</v>
      </c>
      <c r="N16" s="471" t="s">
        <v>4</v>
      </c>
    </row>
    <row r="17" spans="2:17" x14ac:dyDescent="0.2">
      <c r="B17" s="473" t="s">
        <v>9</v>
      </c>
      <c r="C17" s="474">
        <v>153632</v>
      </c>
      <c r="D17" s="475">
        <v>19155</v>
      </c>
      <c r="E17" s="475">
        <v>32851</v>
      </c>
      <c r="F17" s="476">
        <v>205638</v>
      </c>
      <c r="G17" s="474">
        <v>106900</v>
      </c>
      <c r="H17" s="475">
        <v>15631</v>
      </c>
      <c r="I17" s="475">
        <v>29344</v>
      </c>
      <c r="J17" s="475">
        <v>151875</v>
      </c>
      <c r="K17" s="474">
        <v>118369</v>
      </c>
      <c r="L17" s="475">
        <v>17765</v>
      </c>
      <c r="M17" s="475">
        <v>29755</v>
      </c>
      <c r="N17" s="475">
        <v>165889</v>
      </c>
    </row>
    <row r="18" spans="2:17" x14ac:dyDescent="0.2">
      <c r="B18" s="473" t="s">
        <v>10</v>
      </c>
      <c r="C18" s="474">
        <v>3114</v>
      </c>
      <c r="D18" s="475">
        <v>313</v>
      </c>
      <c r="E18" s="475">
        <v>631</v>
      </c>
      <c r="F18" s="476">
        <v>4058</v>
      </c>
      <c r="G18" s="474">
        <v>1916</v>
      </c>
      <c r="H18" s="475">
        <v>279</v>
      </c>
      <c r="I18" s="475">
        <v>534</v>
      </c>
      <c r="J18" s="475">
        <v>2729</v>
      </c>
      <c r="K18" s="474">
        <v>2012</v>
      </c>
      <c r="L18" s="475">
        <v>307</v>
      </c>
      <c r="M18" s="475">
        <v>505</v>
      </c>
      <c r="N18" s="475">
        <v>2824</v>
      </c>
      <c r="Q18" s="430" t="s">
        <v>118</v>
      </c>
    </row>
    <row r="19" spans="2:17" x14ac:dyDescent="0.2">
      <c r="B19" s="477" t="s">
        <v>141</v>
      </c>
      <c r="C19" s="478">
        <v>550</v>
      </c>
      <c r="D19" s="479">
        <v>67</v>
      </c>
      <c r="E19" s="479">
        <v>195</v>
      </c>
      <c r="F19" s="480">
        <v>812</v>
      </c>
      <c r="G19" s="478">
        <v>359</v>
      </c>
      <c r="H19" s="479">
        <v>66</v>
      </c>
      <c r="I19" s="479">
        <v>143</v>
      </c>
      <c r="J19" s="479">
        <v>568</v>
      </c>
      <c r="K19" s="478">
        <v>358</v>
      </c>
      <c r="L19" s="479">
        <v>56</v>
      </c>
      <c r="M19" s="479">
        <v>131</v>
      </c>
      <c r="N19" s="479">
        <v>545</v>
      </c>
    </row>
    <row r="20" spans="2:17" x14ac:dyDescent="0.2">
      <c r="B20" s="477" t="s">
        <v>142</v>
      </c>
      <c r="C20" s="478">
        <v>800</v>
      </c>
      <c r="D20" s="479">
        <v>59</v>
      </c>
      <c r="E20" s="479">
        <v>145</v>
      </c>
      <c r="F20" s="480">
        <v>1004</v>
      </c>
      <c r="G20" s="478">
        <v>547</v>
      </c>
      <c r="H20" s="479">
        <v>60</v>
      </c>
      <c r="I20" s="479">
        <v>137</v>
      </c>
      <c r="J20" s="479">
        <v>744</v>
      </c>
      <c r="K20" s="478">
        <v>567</v>
      </c>
      <c r="L20" s="479">
        <v>74</v>
      </c>
      <c r="M20" s="479">
        <v>143</v>
      </c>
      <c r="N20" s="479">
        <v>784</v>
      </c>
    </row>
    <row r="21" spans="2:17" x14ac:dyDescent="0.2">
      <c r="B21" s="477" t="s">
        <v>143</v>
      </c>
      <c r="C21" s="478">
        <v>946</v>
      </c>
      <c r="D21" s="479">
        <v>106</v>
      </c>
      <c r="E21" s="479">
        <v>115</v>
      </c>
      <c r="F21" s="480">
        <v>1167</v>
      </c>
      <c r="G21" s="478">
        <v>541</v>
      </c>
      <c r="H21" s="479">
        <v>94</v>
      </c>
      <c r="I21" s="479">
        <v>110</v>
      </c>
      <c r="J21" s="479">
        <v>745</v>
      </c>
      <c r="K21" s="478">
        <v>583</v>
      </c>
      <c r="L21" s="479">
        <v>94</v>
      </c>
      <c r="M21" s="479">
        <v>127</v>
      </c>
      <c r="N21" s="479">
        <v>804</v>
      </c>
    </row>
    <row r="22" spans="2:17" x14ac:dyDescent="0.2">
      <c r="B22" s="477" t="s">
        <v>144</v>
      </c>
      <c r="C22" s="478">
        <v>818</v>
      </c>
      <c r="D22" s="479">
        <v>81</v>
      </c>
      <c r="E22" s="479">
        <v>176</v>
      </c>
      <c r="F22" s="480">
        <v>1075</v>
      </c>
      <c r="G22" s="478">
        <v>469</v>
      </c>
      <c r="H22" s="479">
        <v>59</v>
      </c>
      <c r="I22" s="479">
        <v>144</v>
      </c>
      <c r="J22" s="479">
        <v>672</v>
      </c>
      <c r="K22" s="478">
        <v>504</v>
      </c>
      <c r="L22" s="479">
        <v>83</v>
      </c>
      <c r="M22" s="479">
        <v>104</v>
      </c>
      <c r="N22" s="479">
        <v>691</v>
      </c>
    </row>
    <row r="24" spans="2:17" s="4" customFormat="1" ht="33.75" x14ac:dyDescent="0.2">
      <c r="B24" s="481"/>
      <c r="C24" s="482"/>
      <c r="D24" s="35" t="s">
        <v>18</v>
      </c>
      <c r="E24" s="35">
        <v>2011</v>
      </c>
      <c r="F24" s="35" t="s">
        <v>35</v>
      </c>
      <c r="G24" s="35">
        <v>2021</v>
      </c>
      <c r="H24" s="35">
        <v>2022</v>
      </c>
      <c r="J24" s="469"/>
      <c r="K24" s="469"/>
      <c r="L24" s="469"/>
      <c r="M24" s="483" t="s">
        <v>258</v>
      </c>
      <c r="N24" s="483" t="s">
        <v>259</v>
      </c>
      <c r="O24" s="483" t="s">
        <v>260</v>
      </c>
    </row>
    <row r="25" spans="2:17" s="4" customFormat="1" ht="22.5" x14ac:dyDescent="0.25">
      <c r="B25" s="484" t="s">
        <v>11</v>
      </c>
      <c r="C25" s="484" t="s">
        <v>8</v>
      </c>
      <c r="D25" s="376" t="s">
        <v>17</v>
      </c>
      <c r="E25" s="376" t="s">
        <v>17</v>
      </c>
      <c r="F25" s="376" t="s">
        <v>17</v>
      </c>
      <c r="G25" s="376" t="s">
        <v>17</v>
      </c>
      <c r="H25" s="376" t="s">
        <v>17</v>
      </c>
      <c r="J25" s="485" t="s">
        <v>141</v>
      </c>
      <c r="K25" s="486">
        <v>2001</v>
      </c>
      <c r="L25" s="487"/>
      <c r="M25" s="111">
        <v>246</v>
      </c>
      <c r="N25" s="111">
        <v>709</v>
      </c>
      <c r="O25" s="111">
        <v>56</v>
      </c>
    </row>
    <row r="26" spans="2:17" s="4" customFormat="1" ht="12.75" customHeight="1" x14ac:dyDescent="0.2">
      <c r="B26" s="1024" t="s">
        <v>254</v>
      </c>
      <c r="C26" s="488" t="s">
        <v>79</v>
      </c>
      <c r="D26" s="489">
        <v>4377</v>
      </c>
      <c r="E26" s="489">
        <v>3114</v>
      </c>
      <c r="F26" s="489">
        <v>2305</v>
      </c>
      <c r="G26" s="489">
        <v>1916</v>
      </c>
      <c r="H26" s="489">
        <v>2012</v>
      </c>
      <c r="J26" s="485"/>
      <c r="K26" s="486">
        <v>2011</v>
      </c>
      <c r="L26" s="487"/>
      <c r="M26" s="73">
        <v>195</v>
      </c>
      <c r="N26" s="73">
        <v>550</v>
      </c>
      <c r="O26" s="111">
        <v>67</v>
      </c>
    </row>
    <row r="27" spans="2:17" s="4" customFormat="1" x14ac:dyDescent="0.2">
      <c r="B27" s="1025"/>
      <c r="C27" s="72" t="s">
        <v>80</v>
      </c>
      <c r="D27" s="73">
        <v>709</v>
      </c>
      <c r="E27" s="490">
        <v>550</v>
      </c>
      <c r="F27" s="73">
        <v>395</v>
      </c>
      <c r="G27" s="73">
        <v>359</v>
      </c>
      <c r="H27" s="73">
        <v>358</v>
      </c>
      <c r="J27" s="485"/>
      <c r="K27" s="486">
        <v>2018</v>
      </c>
      <c r="L27" s="487"/>
      <c r="M27" s="111">
        <v>157</v>
      </c>
      <c r="N27" s="111">
        <v>395</v>
      </c>
      <c r="O27" s="111">
        <v>46</v>
      </c>
    </row>
    <row r="28" spans="2:17" s="4" customFormat="1" x14ac:dyDescent="0.2">
      <c r="B28" s="1025"/>
      <c r="C28" s="72" t="s">
        <v>81</v>
      </c>
      <c r="D28" s="75">
        <v>1091</v>
      </c>
      <c r="E28" s="491">
        <v>800</v>
      </c>
      <c r="F28" s="75">
        <v>661</v>
      </c>
      <c r="G28" s="75">
        <v>547</v>
      </c>
      <c r="H28" s="75">
        <v>567</v>
      </c>
      <c r="J28" s="485"/>
      <c r="K28" s="486">
        <v>2021</v>
      </c>
      <c r="L28" s="487"/>
      <c r="M28" s="111">
        <v>143</v>
      </c>
      <c r="N28" s="111">
        <v>359</v>
      </c>
      <c r="O28" s="111">
        <v>66</v>
      </c>
    </row>
    <row r="29" spans="2:17" s="4" customFormat="1" x14ac:dyDescent="0.2">
      <c r="B29" s="1025"/>
      <c r="C29" s="72" t="s">
        <v>82</v>
      </c>
      <c r="D29" s="73">
        <v>1482</v>
      </c>
      <c r="E29" s="492">
        <v>946</v>
      </c>
      <c r="F29" s="73">
        <v>674</v>
      </c>
      <c r="G29" s="73">
        <v>541</v>
      </c>
      <c r="H29" s="73">
        <v>583</v>
      </c>
      <c r="J29" s="469"/>
      <c r="K29" s="486">
        <v>2022</v>
      </c>
      <c r="L29" s="469"/>
      <c r="M29" s="111">
        <v>131</v>
      </c>
      <c r="N29" s="111">
        <v>358</v>
      </c>
      <c r="O29" s="111">
        <v>56</v>
      </c>
    </row>
    <row r="30" spans="2:17" s="4" customFormat="1" x14ac:dyDescent="0.2">
      <c r="B30" s="1026"/>
      <c r="C30" s="449" t="s">
        <v>83</v>
      </c>
      <c r="D30" s="450">
        <v>1095</v>
      </c>
      <c r="E30" s="493">
        <v>818</v>
      </c>
      <c r="F30" s="450">
        <v>575</v>
      </c>
      <c r="G30" s="450">
        <v>469</v>
      </c>
      <c r="H30" s="450">
        <v>504</v>
      </c>
      <c r="J30" s="469"/>
      <c r="K30" s="469"/>
      <c r="L30" s="469"/>
      <c r="M30" s="494"/>
      <c r="N30" s="494"/>
      <c r="O30" s="494"/>
    </row>
    <row r="31" spans="2:17" s="4" customFormat="1" ht="21" customHeight="1" x14ac:dyDescent="0.2">
      <c r="B31" s="1024" t="s">
        <v>255</v>
      </c>
      <c r="C31" s="495" t="s">
        <v>79</v>
      </c>
      <c r="D31" s="496">
        <v>315</v>
      </c>
      <c r="E31" s="497">
        <v>313</v>
      </c>
      <c r="F31" s="496">
        <v>284</v>
      </c>
      <c r="G31" s="496">
        <v>279</v>
      </c>
      <c r="H31" s="496">
        <v>307</v>
      </c>
      <c r="J31" s="485" t="s">
        <v>142</v>
      </c>
      <c r="K31" s="486">
        <v>2001</v>
      </c>
      <c r="L31" s="487"/>
      <c r="M31" s="111">
        <v>200</v>
      </c>
      <c r="N31" s="111">
        <v>1091</v>
      </c>
      <c r="O31" s="111">
        <v>61</v>
      </c>
    </row>
    <row r="32" spans="2:17" s="4" customFormat="1" ht="12.75" customHeight="1" x14ac:dyDescent="0.2">
      <c r="B32" s="1025"/>
      <c r="C32" s="72" t="s">
        <v>80</v>
      </c>
      <c r="D32" s="73">
        <v>56</v>
      </c>
      <c r="E32" s="490">
        <v>67</v>
      </c>
      <c r="F32" s="73">
        <v>46</v>
      </c>
      <c r="G32" s="73">
        <v>66</v>
      </c>
      <c r="H32" s="73">
        <v>56</v>
      </c>
      <c r="J32" s="485"/>
      <c r="K32" s="486">
        <v>2011</v>
      </c>
      <c r="L32" s="487"/>
      <c r="M32" s="75">
        <v>145</v>
      </c>
      <c r="N32" s="111">
        <v>800</v>
      </c>
      <c r="O32" s="75">
        <v>59</v>
      </c>
    </row>
    <row r="33" spans="2:15" s="4" customFormat="1" x14ac:dyDescent="0.2">
      <c r="B33" s="1025"/>
      <c r="C33" s="72" t="s">
        <v>81</v>
      </c>
      <c r="D33" s="75">
        <v>61</v>
      </c>
      <c r="E33" s="491">
        <v>59</v>
      </c>
      <c r="F33" s="75">
        <v>68</v>
      </c>
      <c r="G33" s="75">
        <v>60</v>
      </c>
      <c r="H33" s="75">
        <v>74</v>
      </c>
      <c r="J33" s="485"/>
      <c r="K33" s="486">
        <v>2018</v>
      </c>
      <c r="L33" s="487"/>
      <c r="M33" s="111">
        <v>119</v>
      </c>
      <c r="N33" s="111">
        <v>661</v>
      </c>
      <c r="O33" s="111">
        <v>68</v>
      </c>
    </row>
    <row r="34" spans="2:15" s="4" customFormat="1" x14ac:dyDescent="0.2">
      <c r="B34" s="1025"/>
      <c r="C34" s="72" t="s">
        <v>82</v>
      </c>
      <c r="D34" s="73">
        <v>107</v>
      </c>
      <c r="E34" s="492">
        <v>106</v>
      </c>
      <c r="F34" s="73">
        <v>94</v>
      </c>
      <c r="G34" s="73">
        <v>94</v>
      </c>
      <c r="H34" s="73">
        <v>94</v>
      </c>
      <c r="J34" s="485"/>
      <c r="K34" s="486">
        <v>2021</v>
      </c>
      <c r="L34" s="487"/>
      <c r="M34" s="111">
        <v>137</v>
      </c>
      <c r="N34" s="111">
        <v>547</v>
      </c>
      <c r="O34" s="111">
        <v>60</v>
      </c>
    </row>
    <row r="35" spans="2:15" s="4" customFormat="1" x14ac:dyDescent="0.2">
      <c r="B35" s="1026"/>
      <c r="C35" s="367" t="s">
        <v>83</v>
      </c>
      <c r="D35" s="498">
        <v>91</v>
      </c>
      <c r="E35" s="499">
        <v>81</v>
      </c>
      <c r="F35" s="498">
        <v>76</v>
      </c>
      <c r="G35" s="498">
        <v>59</v>
      </c>
      <c r="H35" s="498">
        <v>83</v>
      </c>
      <c r="J35" s="469"/>
      <c r="K35" s="486">
        <v>2022</v>
      </c>
      <c r="L35" s="469"/>
      <c r="M35" s="111">
        <v>143</v>
      </c>
      <c r="N35" s="111">
        <v>567</v>
      </c>
      <c r="O35" s="111">
        <v>74</v>
      </c>
    </row>
    <row r="36" spans="2:15" s="4" customFormat="1" ht="21" customHeight="1" x14ac:dyDescent="0.2">
      <c r="B36" s="1024" t="s">
        <v>256</v>
      </c>
      <c r="C36" s="488" t="s">
        <v>79</v>
      </c>
      <c r="D36" s="489">
        <v>882</v>
      </c>
      <c r="E36" s="489">
        <v>631</v>
      </c>
      <c r="F36" s="489">
        <v>556</v>
      </c>
      <c r="G36" s="489">
        <v>534</v>
      </c>
      <c r="H36" s="489">
        <v>505</v>
      </c>
      <c r="J36" s="469"/>
      <c r="K36" s="469"/>
      <c r="L36" s="469"/>
      <c r="M36" s="494"/>
      <c r="N36" s="494"/>
      <c r="O36" s="494"/>
    </row>
    <row r="37" spans="2:15" s="4" customFormat="1" x14ac:dyDescent="0.2">
      <c r="B37" s="1025"/>
      <c r="C37" s="72" t="s">
        <v>80</v>
      </c>
      <c r="D37" s="73">
        <v>246</v>
      </c>
      <c r="E37" s="490">
        <v>195</v>
      </c>
      <c r="F37" s="73">
        <v>157</v>
      </c>
      <c r="G37" s="73">
        <v>143</v>
      </c>
      <c r="H37" s="73">
        <v>131</v>
      </c>
      <c r="J37" s="485" t="s">
        <v>143</v>
      </c>
      <c r="K37" s="486">
        <v>2001</v>
      </c>
      <c r="L37" s="487"/>
      <c r="M37" s="111">
        <v>196</v>
      </c>
      <c r="N37" s="111">
        <v>1482</v>
      </c>
      <c r="O37" s="111">
        <v>107</v>
      </c>
    </row>
    <row r="38" spans="2:15" s="4" customFormat="1" ht="12.75" customHeight="1" x14ac:dyDescent="0.2">
      <c r="B38" s="1025"/>
      <c r="C38" s="72" t="s">
        <v>81</v>
      </c>
      <c r="D38" s="75">
        <v>200</v>
      </c>
      <c r="E38" s="491">
        <v>145</v>
      </c>
      <c r="F38" s="75">
        <v>119</v>
      </c>
      <c r="G38" s="75">
        <v>137</v>
      </c>
      <c r="H38" s="75">
        <v>143</v>
      </c>
      <c r="J38" s="485"/>
      <c r="K38" s="486">
        <v>2011</v>
      </c>
      <c r="L38" s="487"/>
      <c r="M38" s="111">
        <v>115</v>
      </c>
      <c r="N38" s="111">
        <v>946</v>
      </c>
      <c r="O38" s="111">
        <v>106</v>
      </c>
    </row>
    <row r="39" spans="2:15" s="4" customFormat="1" x14ac:dyDescent="0.2">
      <c r="B39" s="1025"/>
      <c r="C39" s="72" t="s">
        <v>82</v>
      </c>
      <c r="D39" s="73">
        <v>196</v>
      </c>
      <c r="E39" s="492">
        <v>115</v>
      </c>
      <c r="F39" s="73">
        <v>117</v>
      </c>
      <c r="G39" s="73">
        <v>110</v>
      </c>
      <c r="H39" s="73">
        <v>127</v>
      </c>
      <c r="J39" s="485"/>
      <c r="K39" s="486">
        <v>2018</v>
      </c>
      <c r="L39" s="487"/>
      <c r="M39" s="111">
        <v>117</v>
      </c>
      <c r="N39" s="111">
        <v>674</v>
      </c>
      <c r="O39" s="111">
        <v>94</v>
      </c>
    </row>
    <row r="40" spans="2:15" s="4" customFormat="1" x14ac:dyDescent="0.2">
      <c r="B40" s="1026"/>
      <c r="C40" s="449" t="s">
        <v>83</v>
      </c>
      <c r="D40" s="450">
        <v>240</v>
      </c>
      <c r="E40" s="493">
        <v>176</v>
      </c>
      <c r="F40" s="450">
        <v>163</v>
      </c>
      <c r="G40" s="450">
        <v>144</v>
      </c>
      <c r="H40" s="450">
        <v>104</v>
      </c>
      <c r="J40" s="485"/>
      <c r="K40" s="486">
        <v>2021</v>
      </c>
      <c r="L40" s="487"/>
      <c r="M40" s="111">
        <v>110</v>
      </c>
      <c r="N40" s="111">
        <v>541</v>
      </c>
      <c r="O40" s="111">
        <v>94</v>
      </c>
    </row>
    <row r="41" spans="2:15" s="4" customFormat="1" x14ac:dyDescent="0.2">
      <c r="B41" s="1025" t="s">
        <v>4</v>
      </c>
      <c r="C41" s="495" t="s">
        <v>79</v>
      </c>
      <c r="D41" s="496">
        <v>5574</v>
      </c>
      <c r="E41" s="496">
        <v>4058</v>
      </c>
      <c r="F41" s="496">
        <v>3145</v>
      </c>
      <c r="G41" s="496">
        <v>2729</v>
      </c>
      <c r="H41" s="496">
        <v>2824</v>
      </c>
      <c r="J41" s="469"/>
      <c r="K41" s="486">
        <v>2022</v>
      </c>
      <c r="L41" s="469"/>
      <c r="M41" s="111">
        <v>127</v>
      </c>
      <c r="N41" s="111">
        <v>583</v>
      </c>
      <c r="O41" s="111">
        <v>94</v>
      </c>
    </row>
    <row r="42" spans="2:15" s="4" customFormat="1" x14ac:dyDescent="0.2">
      <c r="B42" s="1025"/>
      <c r="C42" s="72" t="s">
        <v>80</v>
      </c>
      <c r="D42" s="73">
        <v>1011</v>
      </c>
      <c r="E42" s="73">
        <v>812</v>
      </c>
      <c r="F42" s="73">
        <v>598</v>
      </c>
      <c r="G42" s="73">
        <v>568</v>
      </c>
      <c r="H42" s="73">
        <v>545</v>
      </c>
      <c r="J42" s="469"/>
      <c r="K42" s="469"/>
      <c r="L42" s="469"/>
      <c r="M42" s="494"/>
      <c r="N42" s="494"/>
      <c r="O42" s="494"/>
    </row>
    <row r="43" spans="2:15" s="4" customFormat="1" x14ac:dyDescent="0.2">
      <c r="B43" s="1025"/>
      <c r="C43" s="72" t="s">
        <v>81</v>
      </c>
      <c r="D43" s="75">
        <v>1352</v>
      </c>
      <c r="E43" s="75">
        <v>1004</v>
      </c>
      <c r="F43" s="75">
        <v>848</v>
      </c>
      <c r="G43" s="75">
        <v>744</v>
      </c>
      <c r="H43" s="75">
        <v>784</v>
      </c>
      <c r="J43" s="485" t="s">
        <v>144</v>
      </c>
      <c r="K43" s="486">
        <v>2001</v>
      </c>
      <c r="L43" s="487"/>
      <c r="M43" s="111">
        <v>240</v>
      </c>
      <c r="N43" s="111">
        <v>1095</v>
      </c>
      <c r="O43" s="111">
        <v>91</v>
      </c>
    </row>
    <row r="44" spans="2:15" s="4" customFormat="1" x14ac:dyDescent="0.2">
      <c r="B44" s="1025"/>
      <c r="C44" s="72" t="s">
        <v>82</v>
      </c>
      <c r="D44" s="73">
        <v>1785</v>
      </c>
      <c r="E44" s="73">
        <v>1167</v>
      </c>
      <c r="F44" s="73">
        <v>885</v>
      </c>
      <c r="G44" s="73">
        <v>745</v>
      </c>
      <c r="H44" s="73">
        <v>804</v>
      </c>
      <c r="J44" s="485"/>
      <c r="K44" s="486">
        <v>2011</v>
      </c>
      <c r="L44" s="487"/>
      <c r="M44" s="111">
        <v>176</v>
      </c>
      <c r="N44" s="111">
        <v>818</v>
      </c>
      <c r="O44" s="75">
        <v>81</v>
      </c>
    </row>
    <row r="45" spans="2:15" s="4" customFormat="1" x14ac:dyDescent="0.2">
      <c r="B45" s="1027"/>
      <c r="C45" s="72" t="s">
        <v>83</v>
      </c>
      <c r="D45" s="75">
        <v>1426</v>
      </c>
      <c r="E45" s="75">
        <v>1075</v>
      </c>
      <c r="F45" s="75">
        <v>814</v>
      </c>
      <c r="G45" s="75">
        <v>672</v>
      </c>
      <c r="H45" s="75">
        <v>691</v>
      </c>
      <c r="J45" s="485"/>
      <c r="K45" s="486">
        <v>2018</v>
      </c>
      <c r="L45" s="487"/>
      <c r="M45" s="111">
        <v>163</v>
      </c>
      <c r="N45" s="111">
        <v>575</v>
      </c>
      <c r="O45" s="111">
        <v>76</v>
      </c>
    </row>
    <row r="46" spans="2:15" x14ac:dyDescent="0.2">
      <c r="B46" s="500"/>
      <c r="C46" s="500"/>
      <c r="D46" s="500"/>
      <c r="E46" s="500"/>
      <c r="F46" s="500"/>
      <c r="G46" s="500"/>
      <c r="H46" s="500"/>
      <c r="I46" s="500"/>
      <c r="J46" s="485"/>
      <c r="K46" s="486">
        <v>2021</v>
      </c>
      <c r="L46" s="487"/>
      <c r="M46" s="111">
        <v>144</v>
      </c>
      <c r="N46" s="111">
        <v>469</v>
      </c>
      <c r="O46" s="111">
        <v>59</v>
      </c>
    </row>
    <row r="47" spans="2:15" x14ac:dyDescent="0.2">
      <c r="K47" s="486">
        <v>2022</v>
      </c>
      <c r="L47" s="487"/>
      <c r="M47" s="111">
        <v>104</v>
      </c>
      <c r="N47" s="111">
        <v>504</v>
      </c>
      <c r="O47" s="111">
        <v>83</v>
      </c>
    </row>
    <row r="48" spans="2:15" x14ac:dyDescent="0.2">
      <c r="B48" s="501"/>
      <c r="C48" s="501"/>
      <c r="D48" s="501"/>
      <c r="E48" s="501"/>
      <c r="F48" s="501"/>
    </row>
    <row r="49" spans="2:15" s="501" customFormat="1" x14ac:dyDescent="0.2">
      <c r="J49" s="485" t="s">
        <v>10</v>
      </c>
      <c r="K49" s="486">
        <v>2001</v>
      </c>
      <c r="L49" s="469"/>
      <c r="M49" s="479">
        <v>882</v>
      </c>
      <c r="N49" s="479">
        <v>4377</v>
      </c>
      <c r="O49" s="479">
        <v>315</v>
      </c>
    </row>
    <row r="50" spans="2:15" x14ac:dyDescent="0.2">
      <c r="B50" s="501"/>
      <c r="C50" s="501"/>
      <c r="D50" s="501"/>
      <c r="E50" s="501"/>
      <c r="F50" s="501"/>
      <c r="J50" s="485"/>
      <c r="K50" s="486">
        <v>2011</v>
      </c>
      <c r="M50" s="479">
        <v>631</v>
      </c>
      <c r="N50" s="479">
        <v>3114</v>
      </c>
      <c r="O50" s="479">
        <v>313</v>
      </c>
    </row>
    <row r="51" spans="2:15" x14ac:dyDescent="0.2">
      <c r="B51" s="501"/>
      <c r="C51" s="501"/>
      <c r="D51" s="501"/>
      <c r="E51" s="501"/>
      <c r="F51" s="501"/>
      <c r="J51" s="485"/>
      <c r="K51" s="486">
        <v>2018</v>
      </c>
      <c r="M51" s="479">
        <v>556</v>
      </c>
      <c r="N51" s="479">
        <v>2305</v>
      </c>
      <c r="O51" s="479">
        <v>284</v>
      </c>
    </row>
    <row r="52" spans="2:15" x14ac:dyDescent="0.2">
      <c r="B52" s="501"/>
      <c r="C52" s="501"/>
      <c r="D52" s="501"/>
      <c r="E52" s="501"/>
      <c r="F52" s="501"/>
      <c r="J52" s="485"/>
      <c r="K52" s="486">
        <v>2021</v>
      </c>
      <c r="M52" s="479">
        <v>534</v>
      </c>
      <c r="N52" s="479">
        <v>1916</v>
      </c>
      <c r="O52" s="479">
        <v>279</v>
      </c>
    </row>
    <row r="53" spans="2:15" x14ac:dyDescent="0.2">
      <c r="B53" s="501"/>
      <c r="C53" s="501"/>
      <c r="D53" s="501"/>
      <c r="E53" s="501"/>
      <c r="F53" s="501"/>
      <c r="K53" s="486">
        <v>2022</v>
      </c>
      <c r="M53" s="479">
        <v>505</v>
      </c>
      <c r="N53" s="479">
        <v>2012</v>
      </c>
      <c r="O53" s="479">
        <v>307</v>
      </c>
    </row>
    <row r="54" spans="2:15" x14ac:dyDescent="0.2">
      <c r="B54" s="501"/>
      <c r="C54" s="501"/>
      <c r="D54" s="501"/>
      <c r="E54" s="501"/>
      <c r="F54" s="501"/>
    </row>
    <row r="55" spans="2:15" s="501" customFormat="1" x14ac:dyDescent="0.2"/>
    <row r="56" spans="2:15" x14ac:dyDescent="0.2">
      <c r="B56" s="501"/>
      <c r="C56" s="501"/>
      <c r="D56" s="501"/>
      <c r="E56" s="501"/>
      <c r="F56" s="501"/>
    </row>
    <row r="57" spans="2:15" x14ac:dyDescent="0.2">
      <c r="B57" s="501"/>
      <c r="C57" s="501"/>
      <c r="D57" s="501"/>
      <c r="E57" s="501"/>
      <c r="F57" s="501"/>
    </row>
    <row r="58" spans="2:15" x14ac:dyDescent="0.2">
      <c r="B58" s="501"/>
      <c r="C58" s="501"/>
      <c r="D58" s="501"/>
      <c r="E58" s="501"/>
      <c r="F58" s="501"/>
    </row>
    <row r="59" spans="2:15" x14ac:dyDescent="0.2">
      <c r="B59" s="501"/>
      <c r="C59" s="501"/>
      <c r="D59" s="501"/>
      <c r="E59" s="501"/>
      <c r="F59" s="501"/>
    </row>
    <row r="60" spans="2:15" x14ac:dyDescent="0.2">
      <c r="B60" s="501"/>
      <c r="C60" s="501"/>
      <c r="D60" s="501"/>
      <c r="E60" s="501"/>
      <c r="F60" s="501"/>
    </row>
    <row r="61" spans="2:15" s="501" customFormat="1" x14ac:dyDescent="0.2"/>
    <row r="62" spans="2:15" x14ac:dyDescent="0.2">
      <c r="B62" s="501"/>
      <c r="C62" s="501"/>
      <c r="D62" s="501"/>
      <c r="E62" s="501"/>
      <c r="F62" s="501"/>
    </row>
    <row r="63" spans="2:15" x14ac:dyDescent="0.2">
      <c r="B63" s="501"/>
      <c r="C63" s="501"/>
      <c r="D63" s="501"/>
      <c r="E63" s="501"/>
      <c r="F63" s="501"/>
    </row>
    <row r="64" spans="2:15" x14ac:dyDescent="0.2">
      <c r="B64" s="501"/>
      <c r="C64" s="501"/>
      <c r="D64" s="501"/>
      <c r="E64" s="501"/>
      <c r="F64" s="501"/>
    </row>
    <row r="65" spans="2:6" x14ac:dyDescent="0.2">
      <c r="B65" s="501"/>
      <c r="C65" s="501"/>
      <c r="D65" s="501"/>
      <c r="E65" s="501"/>
      <c r="F65" s="501"/>
    </row>
    <row r="66" spans="2:6" x14ac:dyDescent="0.2">
      <c r="B66" s="501"/>
      <c r="C66" s="501"/>
      <c r="D66" s="501"/>
      <c r="E66" s="501"/>
      <c r="F66" s="501"/>
    </row>
    <row r="67" spans="2:6" s="501" customFormat="1" x14ac:dyDescent="0.2"/>
    <row r="68" spans="2:6" x14ac:dyDescent="0.2">
      <c r="B68" s="501"/>
      <c r="C68" s="501"/>
      <c r="D68" s="501"/>
      <c r="E68" s="501"/>
      <c r="F68" s="501"/>
    </row>
    <row r="69" spans="2:6" x14ac:dyDescent="0.2">
      <c r="B69" s="501"/>
      <c r="C69" s="501"/>
      <c r="D69" s="501"/>
      <c r="E69" s="501"/>
      <c r="F69" s="501"/>
    </row>
    <row r="70" spans="2:6" x14ac:dyDescent="0.2">
      <c r="B70" s="501"/>
      <c r="C70" s="501"/>
      <c r="D70" s="501"/>
      <c r="E70" s="501"/>
      <c r="F70" s="501"/>
    </row>
    <row r="71" spans="2:6" x14ac:dyDescent="0.2">
      <c r="B71" s="501"/>
      <c r="C71" s="501"/>
      <c r="D71" s="501"/>
      <c r="E71" s="501"/>
      <c r="F71" s="501"/>
    </row>
    <row r="72" spans="2:6" x14ac:dyDescent="0.2">
      <c r="B72" s="501"/>
      <c r="C72" s="501"/>
      <c r="D72" s="501"/>
      <c r="E72" s="501"/>
      <c r="F72" s="501"/>
    </row>
    <row r="73" spans="2:6" x14ac:dyDescent="0.2">
      <c r="B73" s="501"/>
      <c r="C73" s="501"/>
      <c r="D73" s="501"/>
      <c r="E73" s="501"/>
      <c r="F73" s="501"/>
    </row>
    <row r="74" spans="2:6" x14ac:dyDescent="0.2">
      <c r="B74" s="501"/>
      <c r="C74" s="501"/>
      <c r="D74" s="501"/>
      <c r="E74" s="501"/>
      <c r="F74" s="501"/>
    </row>
    <row r="75" spans="2:6" x14ac:dyDescent="0.2">
      <c r="B75" s="501"/>
      <c r="C75" s="501"/>
      <c r="D75" s="501"/>
      <c r="E75" s="501"/>
      <c r="F75" s="501"/>
    </row>
    <row r="76" spans="2:6" x14ac:dyDescent="0.2">
      <c r="B76" s="501"/>
      <c r="C76" s="501"/>
      <c r="D76" s="501"/>
      <c r="E76" s="501"/>
      <c r="F76" s="501"/>
    </row>
    <row r="77" spans="2:6" x14ac:dyDescent="0.2">
      <c r="B77" s="501"/>
      <c r="C77" s="501"/>
      <c r="D77" s="501"/>
      <c r="E77" s="501"/>
      <c r="F77" s="501"/>
    </row>
  </sheetData>
  <mergeCells count="13">
    <mergeCell ref="D5:G5"/>
    <mergeCell ref="H5:K5"/>
    <mergeCell ref="L5:O5"/>
    <mergeCell ref="B6:C6"/>
    <mergeCell ref="B15:B16"/>
    <mergeCell ref="C15:F15"/>
    <mergeCell ref="G15:J15"/>
    <mergeCell ref="K15:N15"/>
    <mergeCell ref="B26:B30"/>
    <mergeCell ref="B31:B35"/>
    <mergeCell ref="B36:B40"/>
    <mergeCell ref="B41:B45"/>
    <mergeCell ref="B5:C5"/>
  </mergeCells>
  <hyperlinks>
    <hyperlink ref="B2" r:id="rId1" display="http://dati.istat.it/OECDStat_Metadata/ShowMetadata.ashx?Dataset=DCIS_INCIDENTISTR1&amp;ShowOnWeb=true&amp;Lang=it"/>
    <hyperlink ref="Q1" location="Indice!B1" display="Torna all'indice"/>
  </hyperlinks>
  <pageMargins left="0.7" right="0.7" top="0.75" bottom="0.75" header="0.3" footer="0.3"/>
  <pageSetup paperSize="9" orientation="portrait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Y39"/>
  <sheetViews>
    <sheetView zoomScaleNormal="100" workbookViewId="0">
      <selection activeCell="Z28" sqref="Z28"/>
    </sheetView>
  </sheetViews>
  <sheetFormatPr defaultRowHeight="11.25" x14ac:dyDescent="0.2"/>
  <cols>
    <col min="1" max="1" width="3.5703125" style="416" customWidth="1"/>
    <col min="2" max="2" width="26.7109375" style="416" customWidth="1"/>
    <col min="3" max="3" width="14.42578125" style="416" bestFit="1" customWidth="1"/>
    <col min="4" max="11" width="9.140625" style="416"/>
    <col min="12" max="12" width="8.42578125" style="416" customWidth="1"/>
    <col min="13" max="13" width="8.5703125" style="416" customWidth="1"/>
    <col min="14" max="14" width="8.42578125" style="416" customWidth="1"/>
    <col min="15" max="15" width="10" style="416" bestFit="1" customWidth="1"/>
    <col min="16" max="16384" width="9.140625" style="416"/>
  </cols>
  <sheetData>
    <row r="1" spans="2:25" s="4" customFormat="1" ht="12.75" customHeight="1" x14ac:dyDescent="0.25">
      <c r="B1" s="1006" t="s">
        <v>1</v>
      </c>
      <c r="C1" s="1007"/>
      <c r="D1" s="1040" t="s">
        <v>2</v>
      </c>
      <c r="E1" s="1041"/>
      <c r="F1" s="1041"/>
      <c r="G1" s="1041"/>
      <c r="H1" s="1041"/>
      <c r="I1" s="1041"/>
      <c r="J1" s="1041"/>
      <c r="K1" s="1042"/>
      <c r="M1" s="699" t="s">
        <v>490</v>
      </c>
    </row>
    <row r="2" spans="2:25" s="4" customFormat="1" ht="12.75" x14ac:dyDescent="0.2">
      <c r="B2" s="1006" t="s">
        <v>3</v>
      </c>
      <c r="C2" s="1007"/>
      <c r="D2" s="1040" t="s">
        <v>4</v>
      </c>
      <c r="E2" s="1041"/>
      <c r="F2" s="1041"/>
      <c r="G2" s="1041"/>
      <c r="H2" s="1041"/>
      <c r="I2" s="1041"/>
      <c r="J2" s="1041"/>
      <c r="K2" s="1042"/>
    </row>
    <row r="3" spans="2:25" s="4" customFormat="1" ht="12.75" x14ac:dyDescent="0.2">
      <c r="B3" s="1006" t="s">
        <v>5</v>
      </c>
      <c r="C3" s="1007"/>
      <c r="D3" s="1040" t="s">
        <v>4</v>
      </c>
      <c r="E3" s="1041"/>
      <c r="F3" s="1041"/>
      <c r="G3" s="1041"/>
      <c r="H3" s="1041"/>
      <c r="I3" s="1041"/>
      <c r="J3" s="1041"/>
      <c r="K3" s="1042"/>
    </row>
    <row r="4" spans="2:25" s="4" customFormat="1" ht="12.75" x14ac:dyDescent="0.2">
      <c r="B4" s="1006" t="s">
        <v>6</v>
      </c>
      <c r="C4" s="1007"/>
      <c r="D4" s="1040" t="s">
        <v>4</v>
      </c>
      <c r="E4" s="1041"/>
      <c r="F4" s="1041"/>
      <c r="G4" s="1041"/>
      <c r="H4" s="1041"/>
      <c r="I4" s="1041"/>
      <c r="J4" s="1041"/>
      <c r="K4" s="1042"/>
    </row>
    <row r="5" spans="2:25" s="4" customFormat="1" ht="12.75" x14ac:dyDescent="0.2">
      <c r="B5" s="1006" t="s">
        <v>7</v>
      </c>
      <c r="C5" s="1007"/>
      <c r="D5" s="1040" t="s">
        <v>4</v>
      </c>
      <c r="E5" s="1041"/>
      <c r="F5" s="1041"/>
      <c r="G5" s="1041"/>
      <c r="H5" s="1041"/>
      <c r="I5" s="1041"/>
      <c r="J5" s="1041"/>
      <c r="K5" s="1042"/>
    </row>
    <row r="6" spans="2:25" s="4" customFormat="1" ht="12.75" x14ac:dyDescent="0.2">
      <c r="B6" s="1006" t="s">
        <v>13</v>
      </c>
      <c r="C6" s="1007"/>
      <c r="D6" s="1040" t="s">
        <v>15</v>
      </c>
      <c r="E6" s="1041"/>
      <c r="F6" s="1041"/>
      <c r="G6" s="1041"/>
      <c r="H6" s="1041"/>
      <c r="I6" s="1041"/>
      <c r="J6" s="1041"/>
      <c r="K6" s="1042"/>
      <c r="M6" s="222" t="s">
        <v>261</v>
      </c>
      <c r="N6" s="416"/>
      <c r="O6" s="416"/>
      <c r="P6" s="416"/>
      <c r="Q6" s="416"/>
      <c r="R6" s="416"/>
      <c r="S6" s="416"/>
      <c r="T6" s="416"/>
      <c r="U6" s="416"/>
    </row>
    <row r="7" spans="2:25" s="4" customFormat="1" ht="12.75" x14ac:dyDescent="0.2">
      <c r="B7" s="1006" t="s">
        <v>12</v>
      </c>
      <c r="C7" s="1007"/>
      <c r="D7" s="1040" t="s">
        <v>4</v>
      </c>
      <c r="E7" s="1041"/>
      <c r="F7" s="1041"/>
      <c r="G7" s="1041"/>
      <c r="H7" s="1041"/>
      <c r="I7" s="1041"/>
      <c r="J7" s="1041"/>
      <c r="K7" s="1042"/>
      <c r="M7" s="405"/>
      <c r="N7" s="416"/>
      <c r="O7" s="416"/>
      <c r="P7" s="416"/>
      <c r="Q7" s="416"/>
      <c r="R7" s="416"/>
      <c r="S7" s="416"/>
      <c r="T7" s="416"/>
      <c r="U7" s="416"/>
    </row>
    <row r="8" spans="2:25" s="4" customFormat="1" ht="12.75" x14ac:dyDescent="0.2">
      <c r="B8" s="1004" t="s">
        <v>16</v>
      </c>
      <c r="C8" s="1005"/>
      <c r="D8" s="999">
        <v>2011</v>
      </c>
      <c r="E8" s="1000"/>
      <c r="F8" s="1000"/>
      <c r="G8" s="1001"/>
      <c r="H8" s="999">
        <v>2022</v>
      </c>
      <c r="I8" s="1000"/>
      <c r="J8" s="1000"/>
      <c r="K8" s="1001"/>
      <c r="M8" s="1038" t="s">
        <v>8</v>
      </c>
      <c r="N8" s="1033" t="s">
        <v>262</v>
      </c>
      <c r="O8" s="1034"/>
      <c r="P8" s="1034"/>
      <c r="Q8" s="1035"/>
      <c r="R8" s="1033" t="s">
        <v>263</v>
      </c>
      <c r="S8" s="1034"/>
      <c r="T8" s="1034"/>
      <c r="U8" s="1034"/>
    </row>
    <row r="9" spans="2:25" s="4" customFormat="1" ht="42.75" thickBot="1" x14ac:dyDescent="0.25">
      <c r="B9" s="1004" t="s">
        <v>11</v>
      </c>
      <c r="C9" s="1005"/>
      <c r="D9" s="35" t="s">
        <v>254</v>
      </c>
      <c r="E9" s="35" t="s">
        <v>255</v>
      </c>
      <c r="F9" s="35" t="s">
        <v>256</v>
      </c>
      <c r="G9" s="35" t="s">
        <v>4</v>
      </c>
      <c r="H9" s="35" t="s">
        <v>254</v>
      </c>
      <c r="I9" s="35" t="s">
        <v>255</v>
      </c>
      <c r="J9" s="35" t="s">
        <v>256</v>
      </c>
      <c r="K9" s="35" t="s">
        <v>4</v>
      </c>
      <c r="M9" s="1039"/>
      <c r="N9" s="502" t="s">
        <v>254</v>
      </c>
      <c r="O9" s="33" t="s">
        <v>255</v>
      </c>
      <c r="P9" s="33" t="s">
        <v>256</v>
      </c>
      <c r="Q9" s="503" t="s">
        <v>4</v>
      </c>
      <c r="R9" s="33" t="s">
        <v>254</v>
      </c>
      <c r="S9" s="33" t="s">
        <v>255</v>
      </c>
      <c r="T9" s="33" t="s">
        <v>256</v>
      </c>
      <c r="U9" s="33" t="s">
        <v>4</v>
      </c>
    </row>
    <row r="10" spans="2:25" s="4" customFormat="1" ht="13.5" x14ac:dyDescent="0.25">
      <c r="B10" s="125" t="s">
        <v>8</v>
      </c>
      <c r="C10" s="103" t="s">
        <v>17</v>
      </c>
      <c r="D10" s="103" t="s">
        <v>17</v>
      </c>
      <c r="E10" s="103" t="s">
        <v>17</v>
      </c>
      <c r="F10" s="103" t="s">
        <v>17</v>
      </c>
      <c r="G10" s="103" t="s">
        <v>17</v>
      </c>
      <c r="H10" s="103" t="s">
        <v>17</v>
      </c>
      <c r="I10" s="103" t="s">
        <v>17</v>
      </c>
      <c r="J10" s="103" t="s">
        <v>17</v>
      </c>
      <c r="K10" s="103" t="s">
        <v>17</v>
      </c>
      <c r="M10" s="1036">
        <v>2011</v>
      </c>
      <c r="N10" s="1036"/>
      <c r="O10" s="1036"/>
      <c r="P10" s="1036"/>
      <c r="Q10" s="1036"/>
      <c r="R10" s="1036"/>
      <c r="S10" s="1036"/>
      <c r="T10" s="1036"/>
      <c r="U10" s="1036"/>
    </row>
    <row r="11" spans="2:25" s="4" customFormat="1" ht="13.5" x14ac:dyDescent="0.25">
      <c r="B11" s="72" t="s">
        <v>9</v>
      </c>
      <c r="C11" s="103" t="s">
        <v>17</v>
      </c>
      <c r="D11" s="73">
        <v>1965</v>
      </c>
      <c r="E11" s="73">
        <v>550</v>
      </c>
      <c r="F11" s="73">
        <v>1101</v>
      </c>
      <c r="G11" s="73">
        <v>3616</v>
      </c>
      <c r="H11" s="73">
        <v>1557</v>
      </c>
      <c r="I11" s="73">
        <v>462</v>
      </c>
      <c r="J11" s="73">
        <v>939</v>
      </c>
      <c r="K11" s="73">
        <v>2958</v>
      </c>
      <c r="M11" s="473" t="s">
        <v>9</v>
      </c>
      <c r="N11" s="474">
        <v>1965</v>
      </c>
      <c r="O11" s="475">
        <v>550</v>
      </c>
      <c r="P11" s="475">
        <v>1101</v>
      </c>
      <c r="Q11" s="476">
        <v>3616</v>
      </c>
      <c r="R11" s="504">
        <f>N11/D29*100</f>
        <v>1.2790304103311809</v>
      </c>
      <c r="S11" s="504">
        <f t="shared" ref="R11:U16" si="0">O11/E29*100</f>
        <v>2.8713129731140694</v>
      </c>
      <c r="T11" s="504">
        <f t="shared" si="0"/>
        <v>3.351496149280083</v>
      </c>
      <c r="U11" s="504">
        <f t="shared" si="0"/>
        <v>1.758429862185005</v>
      </c>
      <c r="V11" s="416"/>
      <c r="W11" s="416"/>
      <c r="X11" s="416"/>
      <c r="Y11" s="416"/>
    </row>
    <row r="12" spans="2:25" s="4" customFormat="1" ht="13.5" x14ac:dyDescent="0.25">
      <c r="B12" s="72" t="s">
        <v>79</v>
      </c>
      <c r="C12" s="103" t="s">
        <v>17</v>
      </c>
      <c r="D12" s="75">
        <v>35</v>
      </c>
      <c r="E12" s="75">
        <v>10</v>
      </c>
      <c r="F12" s="75">
        <v>33</v>
      </c>
      <c r="G12" s="75">
        <v>78</v>
      </c>
      <c r="H12" s="75">
        <v>20</v>
      </c>
      <c r="I12" s="75">
        <v>11</v>
      </c>
      <c r="J12" s="75">
        <v>28</v>
      </c>
      <c r="K12" s="75">
        <v>59</v>
      </c>
      <c r="M12" s="473" t="s">
        <v>10</v>
      </c>
      <c r="N12" s="474">
        <v>35</v>
      </c>
      <c r="O12" s="475">
        <v>10</v>
      </c>
      <c r="P12" s="475">
        <v>33</v>
      </c>
      <c r="Q12" s="476">
        <v>78</v>
      </c>
      <c r="R12" s="504">
        <f t="shared" si="0"/>
        <v>1.1239563262684649</v>
      </c>
      <c r="S12" s="504">
        <f>O12/E30*100</f>
        <v>3.1948881789137378</v>
      </c>
      <c r="T12" s="504">
        <f t="shared" si="0"/>
        <v>5.2297939778129949</v>
      </c>
      <c r="U12" s="504">
        <f t="shared" si="0"/>
        <v>1.9221291276490884</v>
      </c>
      <c r="V12" s="416"/>
      <c r="W12" s="416"/>
      <c r="X12" s="416"/>
      <c r="Y12" s="416"/>
    </row>
    <row r="13" spans="2:25" s="4" customFormat="1" ht="13.5" x14ac:dyDescent="0.25">
      <c r="B13" s="72" t="s">
        <v>80</v>
      </c>
      <c r="C13" s="103" t="s">
        <v>17</v>
      </c>
      <c r="D13" s="73">
        <v>10</v>
      </c>
      <c r="E13" s="73">
        <v>2</v>
      </c>
      <c r="F13" s="73">
        <v>4</v>
      </c>
      <c r="G13" s="73">
        <v>16</v>
      </c>
      <c r="H13" s="73">
        <v>4</v>
      </c>
      <c r="I13" s="73">
        <v>4</v>
      </c>
      <c r="J13" s="73">
        <v>5</v>
      </c>
      <c r="K13" s="73">
        <v>13</v>
      </c>
      <c r="M13" s="477" t="s">
        <v>141</v>
      </c>
      <c r="N13" s="478">
        <v>10</v>
      </c>
      <c r="O13" s="479">
        <v>2</v>
      </c>
      <c r="P13" s="479">
        <v>4</v>
      </c>
      <c r="Q13" s="480">
        <v>16</v>
      </c>
      <c r="R13" s="505">
        <f t="shared" si="0"/>
        <v>1.8181818181818181</v>
      </c>
      <c r="S13" s="505">
        <f t="shared" si="0"/>
        <v>2.9850746268656714</v>
      </c>
      <c r="T13" s="505">
        <f t="shared" si="0"/>
        <v>2.0512820512820511</v>
      </c>
      <c r="U13" s="505">
        <f t="shared" si="0"/>
        <v>1.9704433497536946</v>
      </c>
      <c r="V13" s="416"/>
      <c r="W13" s="416"/>
      <c r="X13" s="416"/>
      <c r="Y13" s="416"/>
    </row>
    <row r="14" spans="2:25" s="4" customFormat="1" ht="13.5" x14ac:dyDescent="0.25">
      <c r="B14" s="72" t="s">
        <v>81</v>
      </c>
      <c r="C14" s="103" t="s">
        <v>17</v>
      </c>
      <c r="D14" s="75">
        <v>7</v>
      </c>
      <c r="E14" s="75">
        <v>2</v>
      </c>
      <c r="F14" s="75">
        <v>11</v>
      </c>
      <c r="G14" s="75">
        <v>20</v>
      </c>
      <c r="H14" s="75">
        <v>5</v>
      </c>
      <c r="I14" s="75">
        <v>4</v>
      </c>
      <c r="J14" s="75">
        <v>14</v>
      </c>
      <c r="K14" s="75">
        <v>23</v>
      </c>
      <c r="M14" s="477" t="s">
        <v>142</v>
      </c>
      <c r="N14" s="478">
        <v>7</v>
      </c>
      <c r="O14" s="479">
        <v>2</v>
      </c>
      <c r="P14" s="479">
        <v>11</v>
      </c>
      <c r="Q14" s="480">
        <v>20</v>
      </c>
      <c r="R14" s="505">
        <f t="shared" si="0"/>
        <v>0.87500000000000011</v>
      </c>
      <c r="S14" s="505">
        <f t="shared" si="0"/>
        <v>3.3898305084745761</v>
      </c>
      <c r="T14" s="505">
        <f t="shared" si="0"/>
        <v>7.5862068965517242</v>
      </c>
      <c r="U14" s="505">
        <f t="shared" si="0"/>
        <v>1.9920318725099602</v>
      </c>
      <c r="V14" s="416"/>
      <c r="W14" s="416"/>
      <c r="X14" s="416"/>
      <c r="Y14" s="416"/>
    </row>
    <row r="15" spans="2:25" s="4" customFormat="1" ht="13.5" x14ac:dyDescent="0.25">
      <c r="B15" s="72" t="s">
        <v>82</v>
      </c>
      <c r="C15" s="103" t="s">
        <v>17</v>
      </c>
      <c r="D15" s="73">
        <v>10</v>
      </c>
      <c r="E15" s="73">
        <v>2</v>
      </c>
      <c r="F15" s="73">
        <v>7</v>
      </c>
      <c r="G15" s="73">
        <v>19</v>
      </c>
      <c r="H15" s="73">
        <v>3</v>
      </c>
      <c r="I15" s="73">
        <v>1</v>
      </c>
      <c r="J15" s="73">
        <v>5</v>
      </c>
      <c r="K15" s="73">
        <v>9</v>
      </c>
      <c r="M15" s="477" t="s">
        <v>143</v>
      </c>
      <c r="N15" s="478">
        <v>10</v>
      </c>
      <c r="O15" s="479">
        <v>2</v>
      </c>
      <c r="P15" s="479">
        <v>7</v>
      </c>
      <c r="Q15" s="480">
        <v>19</v>
      </c>
      <c r="R15" s="505">
        <f t="shared" si="0"/>
        <v>1.0570824524312896</v>
      </c>
      <c r="S15" s="505">
        <f t="shared" si="0"/>
        <v>1.8867924528301887</v>
      </c>
      <c r="T15" s="505">
        <f t="shared" si="0"/>
        <v>6.0869565217391308</v>
      </c>
      <c r="U15" s="505">
        <f t="shared" si="0"/>
        <v>1.6281062553556127</v>
      </c>
      <c r="V15" s="416"/>
      <c r="W15" s="416"/>
      <c r="X15" s="416"/>
      <c r="Y15" s="416"/>
    </row>
    <row r="16" spans="2:25" s="4" customFormat="1" ht="13.5" x14ac:dyDescent="0.25">
      <c r="B16" s="72" t="s">
        <v>83</v>
      </c>
      <c r="C16" s="103" t="s">
        <v>17</v>
      </c>
      <c r="D16" s="75">
        <v>8</v>
      </c>
      <c r="E16" s="75">
        <v>4</v>
      </c>
      <c r="F16" s="75">
        <v>11</v>
      </c>
      <c r="G16" s="75">
        <v>23</v>
      </c>
      <c r="H16" s="75">
        <v>8</v>
      </c>
      <c r="I16" s="75">
        <v>2</v>
      </c>
      <c r="J16" s="75">
        <v>4</v>
      </c>
      <c r="K16" s="75">
        <v>14</v>
      </c>
      <c r="M16" s="477" t="s">
        <v>144</v>
      </c>
      <c r="N16" s="478">
        <v>8</v>
      </c>
      <c r="O16" s="479">
        <v>4</v>
      </c>
      <c r="P16" s="479">
        <v>11</v>
      </c>
      <c r="Q16" s="480">
        <v>23</v>
      </c>
      <c r="R16" s="505">
        <f t="shared" si="0"/>
        <v>0.97799511002444983</v>
      </c>
      <c r="S16" s="506">
        <f t="shared" si="0"/>
        <v>4.9382716049382713</v>
      </c>
      <c r="T16" s="505">
        <f t="shared" si="0"/>
        <v>6.25</v>
      </c>
      <c r="U16" s="505">
        <f t="shared" si="0"/>
        <v>2.1395348837209305</v>
      </c>
      <c r="V16" s="416"/>
      <c r="W16" s="416"/>
      <c r="X16" s="416"/>
      <c r="Y16" s="416"/>
    </row>
    <row r="17" spans="2:21" s="4" customFormat="1" ht="12.75" x14ac:dyDescent="0.2">
      <c r="B17" s="365" t="s">
        <v>264</v>
      </c>
      <c r="M17" s="1037">
        <v>2022</v>
      </c>
      <c r="N17" s="1037"/>
      <c r="O17" s="1037"/>
      <c r="P17" s="1037"/>
      <c r="Q17" s="1037"/>
      <c r="R17" s="1037"/>
      <c r="S17" s="1037"/>
      <c r="T17" s="1037"/>
      <c r="U17" s="1037"/>
    </row>
    <row r="18" spans="2:21" s="4" customFormat="1" ht="12.75" x14ac:dyDescent="0.2"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M18" s="473" t="s">
        <v>9</v>
      </c>
      <c r="N18" s="475">
        <v>1557</v>
      </c>
      <c r="O18" s="475">
        <v>462</v>
      </c>
      <c r="P18" s="475">
        <v>939</v>
      </c>
      <c r="Q18" s="476">
        <v>2958</v>
      </c>
      <c r="R18" s="504">
        <f>N18/H29*100</f>
        <v>1.3153781817874612</v>
      </c>
      <c r="S18" s="504">
        <f t="shared" ref="R18:U21" si="1">O18/I29*100</f>
        <v>2.6006191950464395</v>
      </c>
      <c r="T18" s="504">
        <f t="shared" si="1"/>
        <v>3.1557721391362792</v>
      </c>
      <c r="U18" s="504">
        <f t="shared" si="1"/>
        <v>1.7831200380977641</v>
      </c>
    </row>
    <row r="19" spans="2:21" s="4" customFormat="1" ht="12.75" x14ac:dyDescent="0.2">
      <c r="B19" s="1006" t="s">
        <v>1</v>
      </c>
      <c r="C19" s="1007"/>
      <c r="D19" s="1030" t="s">
        <v>2</v>
      </c>
      <c r="E19" s="1031"/>
      <c r="F19" s="1031"/>
      <c r="G19" s="1031"/>
      <c r="H19" s="1031"/>
      <c r="I19" s="1031"/>
      <c r="J19" s="1031"/>
      <c r="K19" s="1032"/>
      <c r="M19" s="473" t="s">
        <v>10</v>
      </c>
      <c r="N19" s="475">
        <v>20</v>
      </c>
      <c r="O19" s="475">
        <v>11</v>
      </c>
      <c r="P19" s="475">
        <v>28</v>
      </c>
      <c r="Q19" s="476">
        <v>59</v>
      </c>
      <c r="R19" s="504">
        <f t="shared" si="1"/>
        <v>0.99403578528827041</v>
      </c>
      <c r="S19" s="504">
        <f t="shared" si="1"/>
        <v>3.5830618892508146</v>
      </c>
      <c r="T19" s="504">
        <f t="shared" si="1"/>
        <v>5.544554455445545</v>
      </c>
      <c r="U19" s="504">
        <f t="shared" si="1"/>
        <v>2.0892351274787537</v>
      </c>
    </row>
    <row r="20" spans="2:21" s="4" customFormat="1" ht="12.75" x14ac:dyDescent="0.2">
      <c r="B20" s="1006" t="s">
        <v>3</v>
      </c>
      <c r="C20" s="1007"/>
      <c r="D20" s="1030" t="s">
        <v>4</v>
      </c>
      <c r="E20" s="1031"/>
      <c r="F20" s="1031"/>
      <c r="G20" s="1031"/>
      <c r="H20" s="1031"/>
      <c r="I20" s="1031"/>
      <c r="J20" s="1031"/>
      <c r="K20" s="1032"/>
      <c r="M20" s="477" t="s">
        <v>141</v>
      </c>
      <c r="N20" s="479">
        <v>4</v>
      </c>
      <c r="O20" s="479">
        <v>4</v>
      </c>
      <c r="P20" s="479">
        <v>5</v>
      </c>
      <c r="Q20" s="480">
        <v>13</v>
      </c>
      <c r="R20" s="505">
        <f t="shared" si="1"/>
        <v>1.1173184357541899</v>
      </c>
      <c r="S20" s="505">
        <f t="shared" si="1"/>
        <v>7.1428571428571423</v>
      </c>
      <c r="T20" s="505">
        <f t="shared" si="1"/>
        <v>3.8167938931297711</v>
      </c>
      <c r="U20" s="505">
        <f t="shared" si="1"/>
        <v>2.3853211009174311</v>
      </c>
    </row>
    <row r="21" spans="2:21" s="4" customFormat="1" ht="12.75" x14ac:dyDescent="0.2">
      <c r="B21" s="1006" t="s">
        <v>5</v>
      </c>
      <c r="C21" s="1007"/>
      <c r="D21" s="1030" t="s">
        <v>4</v>
      </c>
      <c r="E21" s="1031"/>
      <c r="F21" s="1031"/>
      <c r="G21" s="1031"/>
      <c r="H21" s="1031"/>
      <c r="I21" s="1031"/>
      <c r="J21" s="1031"/>
      <c r="K21" s="1032"/>
      <c r="M21" s="477" t="s">
        <v>142</v>
      </c>
      <c r="N21" s="479">
        <v>5</v>
      </c>
      <c r="O21" s="479">
        <v>4</v>
      </c>
      <c r="P21" s="479">
        <v>14</v>
      </c>
      <c r="Q21" s="480">
        <v>23</v>
      </c>
      <c r="R21" s="505">
        <f t="shared" si="1"/>
        <v>0.88183421516754845</v>
      </c>
      <c r="S21" s="505">
        <f t="shared" si="1"/>
        <v>5.4054054054054053</v>
      </c>
      <c r="T21" s="505">
        <f t="shared" si="1"/>
        <v>9.79020979020979</v>
      </c>
      <c r="U21" s="505">
        <f t="shared" si="1"/>
        <v>2.9336734693877551</v>
      </c>
    </row>
    <row r="22" spans="2:21" s="4" customFormat="1" ht="12.75" x14ac:dyDescent="0.2">
      <c r="B22" s="1006" t="s">
        <v>6</v>
      </c>
      <c r="C22" s="1007"/>
      <c r="D22" s="1030" t="s">
        <v>4</v>
      </c>
      <c r="E22" s="1031"/>
      <c r="F22" s="1031"/>
      <c r="G22" s="1031"/>
      <c r="H22" s="1031"/>
      <c r="I22" s="1031"/>
      <c r="J22" s="1031"/>
      <c r="K22" s="1032"/>
      <c r="M22" s="477" t="s">
        <v>143</v>
      </c>
      <c r="N22" s="479">
        <v>3</v>
      </c>
      <c r="O22" s="507">
        <v>1</v>
      </c>
      <c r="P22" s="479">
        <v>5</v>
      </c>
      <c r="Q22" s="480">
        <v>9</v>
      </c>
      <c r="R22" s="505">
        <f>N22/H33*100</f>
        <v>0.51457975986277882</v>
      </c>
      <c r="S22" s="507" t="s">
        <v>53</v>
      </c>
      <c r="T22" s="505">
        <f>P22/J33*100</f>
        <v>3.9370078740157481</v>
      </c>
      <c r="U22" s="505">
        <f>Q22/K33*100</f>
        <v>1.1194029850746268</v>
      </c>
    </row>
    <row r="23" spans="2:21" s="4" customFormat="1" ht="12.75" x14ac:dyDescent="0.2">
      <c r="B23" s="1006" t="s">
        <v>7</v>
      </c>
      <c r="C23" s="1007"/>
      <c r="D23" s="1030" t="s">
        <v>4</v>
      </c>
      <c r="E23" s="1031"/>
      <c r="F23" s="1031"/>
      <c r="G23" s="1031"/>
      <c r="H23" s="1031"/>
      <c r="I23" s="1031"/>
      <c r="J23" s="1031"/>
      <c r="K23" s="1032"/>
      <c r="M23" s="477" t="s">
        <v>144</v>
      </c>
      <c r="N23" s="479">
        <v>8</v>
      </c>
      <c r="O23" s="479">
        <v>2</v>
      </c>
      <c r="P23" s="479">
        <v>4</v>
      </c>
      <c r="Q23" s="480">
        <v>14</v>
      </c>
      <c r="R23" s="505">
        <f>N23/H34*100</f>
        <v>1.5873015873015872</v>
      </c>
      <c r="S23" s="505">
        <f>O23/I34*100</f>
        <v>2.4096385542168677</v>
      </c>
      <c r="T23" s="505">
        <f>P23/J34*100</f>
        <v>3.8461538461538463</v>
      </c>
      <c r="U23" s="505">
        <f>Q23/K34*100</f>
        <v>2.0260492040520983</v>
      </c>
    </row>
    <row r="24" spans="2:21" s="4" customFormat="1" ht="12.75" x14ac:dyDescent="0.2">
      <c r="B24" s="1006" t="s">
        <v>13</v>
      </c>
      <c r="C24" s="1007"/>
      <c r="D24" s="1030" t="s">
        <v>4</v>
      </c>
      <c r="E24" s="1031"/>
      <c r="F24" s="1031"/>
      <c r="G24" s="1031"/>
      <c r="H24" s="1031"/>
      <c r="I24" s="1031"/>
      <c r="J24" s="1031"/>
      <c r="K24" s="1032"/>
    </row>
    <row r="25" spans="2:21" s="4" customFormat="1" ht="12.75" x14ac:dyDescent="0.2">
      <c r="B25" s="1006" t="s">
        <v>12</v>
      </c>
      <c r="C25" s="1007"/>
      <c r="D25" s="1030" t="s">
        <v>4</v>
      </c>
      <c r="E25" s="1031"/>
      <c r="F25" s="1031"/>
      <c r="G25" s="1031"/>
      <c r="H25" s="1031"/>
      <c r="I25" s="1031"/>
      <c r="J25" s="1031"/>
      <c r="K25" s="1032"/>
    </row>
    <row r="26" spans="2:21" s="4" customFormat="1" ht="12.75" x14ac:dyDescent="0.2">
      <c r="B26" s="1004" t="s">
        <v>16</v>
      </c>
      <c r="C26" s="1005"/>
      <c r="D26" s="999">
        <v>2011</v>
      </c>
      <c r="E26" s="1000"/>
      <c r="F26" s="1000"/>
      <c r="G26" s="1001"/>
      <c r="H26" s="999">
        <v>2022</v>
      </c>
      <c r="I26" s="1000"/>
      <c r="J26" s="1000"/>
      <c r="K26" s="1001"/>
      <c r="M26" s="430" t="s">
        <v>118</v>
      </c>
    </row>
    <row r="27" spans="2:21" s="4" customFormat="1" ht="42.75" customHeight="1" x14ac:dyDescent="0.2">
      <c r="B27" s="1004" t="s">
        <v>11</v>
      </c>
      <c r="C27" s="1005"/>
      <c r="D27" s="35" t="s">
        <v>254</v>
      </c>
      <c r="E27" s="35" t="s">
        <v>255</v>
      </c>
      <c r="F27" s="35" t="s">
        <v>256</v>
      </c>
      <c r="G27" s="35" t="s">
        <v>4</v>
      </c>
      <c r="H27" s="35" t="s">
        <v>254</v>
      </c>
      <c r="I27" s="35" t="s">
        <v>255</v>
      </c>
      <c r="J27" s="35" t="s">
        <v>256</v>
      </c>
      <c r="K27" s="35" t="s">
        <v>4</v>
      </c>
    </row>
    <row r="28" spans="2:21" s="4" customFormat="1" ht="13.5" x14ac:dyDescent="0.25">
      <c r="B28" s="125" t="s">
        <v>8</v>
      </c>
      <c r="C28" s="103" t="s">
        <v>17</v>
      </c>
      <c r="D28" s="103" t="s">
        <v>17</v>
      </c>
      <c r="E28" s="103" t="s">
        <v>17</v>
      </c>
      <c r="F28" s="103" t="s">
        <v>17</v>
      </c>
      <c r="G28" s="103" t="s">
        <v>17</v>
      </c>
      <c r="H28" s="103" t="s">
        <v>17</v>
      </c>
      <c r="I28" s="103" t="s">
        <v>17</v>
      </c>
      <c r="J28" s="103" t="s">
        <v>17</v>
      </c>
      <c r="K28" s="103" t="s">
        <v>17</v>
      </c>
    </row>
    <row r="29" spans="2:21" s="4" customFormat="1" ht="13.5" x14ac:dyDescent="0.25">
      <c r="B29" s="72" t="s">
        <v>9</v>
      </c>
      <c r="C29" s="103" t="s">
        <v>17</v>
      </c>
      <c r="D29" s="73">
        <v>153632</v>
      </c>
      <c r="E29" s="73">
        <v>19155</v>
      </c>
      <c r="F29" s="73">
        <v>32851</v>
      </c>
      <c r="G29" s="73">
        <v>205638</v>
      </c>
      <c r="H29" s="73">
        <v>118369</v>
      </c>
      <c r="I29" s="73">
        <v>17765</v>
      </c>
      <c r="J29" s="73">
        <v>29755</v>
      </c>
      <c r="K29" s="73">
        <v>165889</v>
      </c>
    </row>
    <row r="30" spans="2:21" s="4" customFormat="1" ht="13.5" x14ac:dyDescent="0.25">
      <c r="B30" s="72" t="s">
        <v>79</v>
      </c>
      <c r="C30" s="103" t="s">
        <v>17</v>
      </c>
      <c r="D30" s="75">
        <v>3114</v>
      </c>
      <c r="E30" s="75">
        <v>313</v>
      </c>
      <c r="F30" s="75">
        <v>631</v>
      </c>
      <c r="G30" s="75">
        <v>4058</v>
      </c>
      <c r="H30" s="75">
        <v>2012</v>
      </c>
      <c r="I30" s="75">
        <v>307</v>
      </c>
      <c r="J30" s="75">
        <v>505</v>
      </c>
      <c r="K30" s="75">
        <v>2824</v>
      </c>
    </row>
    <row r="31" spans="2:21" s="4" customFormat="1" ht="13.5" x14ac:dyDescent="0.25">
      <c r="B31" s="72" t="s">
        <v>80</v>
      </c>
      <c r="C31" s="103" t="s">
        <v>17</v>
      </c>
      <c r="D31" s="73">
        <v>550</v>
      </c>
      <c r="E31" s="73">
        <v>67</v>
      </c>
      <c r="F31" s="73">
        <v>195</v>
      </c>
      <c r="G31" s="73">
        <v>812</v>
      </c>
      <c r="H31" s="73">
        <v>358</v>
      </c>
      <c r="I31" s="73">
        <v>56</v>
      </c>
      <c r="J31" s="73">
        <v>131</v>
      </c>
      <c r="K31" s="73">
        <v>545</v>
      </c>
    </row>
    <row r="32" spans="2:21" s="4" customFormat="1" ht="13.5" x14ac:dyDescent="0.25">
      <c r="B32" s="72" t="s">
        <v>81</v>
      </c>
      <c r="C32" s="103" t="s">
        <v>17</v>
      </c>
      <c r="D32" s="75">
        <v>800</v>
      </c>
      <c r="E32" s="75">
        <v>59</v>
      </c>
      <c r="F32" s="75">
        <v>145</v>
      </c>
      <c r="G32" s="75">
        <v>1004</v>
      </c>
      <c r="H32" s="75">
        <v>567</v>
      </c>
      <c r="I32" s="75">
        <v>74</v>
      </c>
      <c r="J32" s="75">
        <v>143</v>
      </c>
      <c r="K32" s="75">
        <v>784</v>
      </c>
    </row>
    <row r="33" spans="2:11" s="4" customFormat="1" ht="13.5" x14ac:dyDescent="0.25">
      <c r="B33" s="72" t="s">
        <v>82</v>
      </c>
      <c r="C33" s="103" t="s">
        <v>17</v>
      </c>
      <c r="D33" s="73">
        <v>946</v>
      </c>
      <c r="E33" s="73">
        <v>106</v>
      </c>
      <c r="F33" s="73">
        <v>115</v>
      </c>
      <c r="G33" s="73">
        <v>1167</v>
      </c>
      <c r="H33" s="73">
        <v>583</v>
      </c>
      <c r="I33" s="73">
        <v>94</v>
      </c>
      <c r="J33" s="73">
        <v>127</v>
      </c>
      <c r="K33" s="73">
        <v>804</v>
      </c>
    </row>
    <row r="34" spans="2:11" s="4" customFormat="1" ht="13.5" x14ac:dyDescent="0.25">
      <c r="B34" s="72" t="s">
        <v>83</v>
      </c>
      <c r="C34" s="103" t="s">
        <v>17</v>
      </c>
      <c r="D34" s="75">
        <v>818</v>
      </c>
      <c r="E34" s="75">
        <v>81</v>
      </c>
      <c r="F34" s="75">
        <v>176</v>
      </c>
      <c r="G34" s="75">
        <v>1075</v>
      </c>
      <c r="H34" s="75">
        <v>504</v>
      </c>
      <c r="I34" s="75">
        <v>83</v>
      </c>
      <c r="J34" s="75">
        <v>104</v>
      </c>
      <c r="K34" s="75">
        <v>691</v>
      </c>
    </row>
    <row r="35" spans="2:11" s="4" customFormat="1" ht="12.75" x14ac:dyDescent="0.2">
      <c r="B35" s="416"/>
      <c r="C35" s="416"/>
      <c r="D35" s="416"/>
      <c r="E35" s="416"/>
      <c r="F35" s="416"/>
      <c r="G35" s="416"/>
      <c r="H35" s="416"/>
      <c r="I35" s="416"/>
      <c r="J35" s="416"/>
      <c r="K35" s="416"/>
    </row>
    <row r="36" spans="2:11" s="4" customFormat="1" ht="12.75" x14ac:dyDescent="0.2">
      <c r="B36" s="416"/>
      <c r="C36" s="416"/>
      <c r="D36" s="416"/>
      <c r="E36" s="416"/>
      <c r="F36" s="416"/>
      <c r="G36" s="416"/>
      <c r="H36" s="416"/>
      <c r="I36" s="416"/>
      <c r="J36" s="416"/>
      <c r="K36" s="416"/>
    </row>
    <row r="37" spans="2:11" s="4" customFormat="1" ht="12.75" x14ac:dyDescent="0.2">
      <c r="B37" s="416"/>
      <c r="C37" s="416"/>
      <c r="D37" s="416"/>
      <c r="E37" s="416"/>
      <c r="F37" s="416"/>
      <c r="G37" s="416"/>
      <c r="H37" s="416"/>
      <c r="I37" s="416"/>
      <c r="J37" s="416"/>
      <c r="K37" s="416"/>
    </row>
    <row r="38" spans="2:11" s="4" customFormat="1" ht="12.75" x14ac:dyDescent="0.2">
      <c r="B38" s="416"/>
      <c r="C38" s="416"/>
      <c r="D38" s="416"/>
      <c r="E38" s="416"/>
      <c r="F38" s="416"/>
      <c r="G38" s="416"/>
      <c r="H38" s="416"/>
      <c r="I38" s="416"/>
      <c r="J38" s="416"/>
      <c r="K38" s="416"/>
    </row>
    <row r="39" spans="2:11" s="4" customFormat="1" ht="12.75" x14ac:dyDescent="0.2">
      <c r="B39" s="416"/>
      <c r="C39" s="416"/>
      <c r="D39" s="416"/>
      <c r="E39" s="416"/>
      <c r="F39" s="416"/>
      <c r="G39" s="416"/>
      <c r="H39" s="416"/>
      <c r="I39" s="416"/>
      <c r="J39" s="416"/>
      <c r="K39" s="416"/>
    </row>
  </sheetData>
  <mergeCells count="41">
    <mergeCell ref="B1:C1"/>
    <mergeCell ref="D1:K1"/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  <mergeCell ref="B19:C19"/>
    <mergeCell ref="D19:K19"/>
    <mergeCell ref="B7:C7"/>
    <mergeCell ref="D7:K7"/>
    <mergeCell ref="B8:C8"/>
    <mergeCell ref="D8:G8"/>
    <mergeCell ref="H8:K8"/>
    <mergeCell ref="N8:Q8"/>
    <mergeCell ref="R8:U8"/>
    <mergeCell ref="B9:C9"/>
    <mergeCell ref="M10:U10"/>
    <mergeCell ref="M17:U17"/>
    <mergeCell ref="M8:M9"/>
    <mergeCell ref="B20:C20"/>
    <mergeCell ref="D20:K20"/>
    <mergeCell ref="B21:C21"/>
    <mergeCell ref="D21:K21"/>
    <mergeCell ref="B22:C22"/>
    <mergeCell ref="D22:K22"/>
    <mergeCell ref="B26:C26"/>
    <mergeCell ref="D26:G26"/>
    <mergeCell ref="H26:K26"/>
    <mergeCell ref="B27:C27"/>
    <mergeCell ref="B23:C23"/>
    <mergeCell ref="D23:K23"/>
    <mergeCell ref="B24:C24"/>
    <mergeCell ref="D24:K24"/>
    <mergeCell ref="B25:C25"/>
    <mergeCell ref="D25:K25"/>
  </mergeCells>
  <hyperlinks>
    <hyperlink ref="D4" r:id="rId1" display="http://dati.istat.it/OECDStat_Metadata/ShowMetadata.ashx?Dataset=DCIS_INCIDENTISTR1&amp;Coords=[ORA].[99]&amp;ShowOnWeb=true&amp;Lang=it"/>
    <hyperlink ref="B17" r:id="rId2" display="http://dativ7b.istat.it//index.aspx?DatasetCode=DCIS_INCIDENTISTR1"/>
    <hyperlink ref="D22" r:id="rId3" display="http://dati.istat.it/OECDStat_Metadata/ShowMetadata.ashx?Dataset=DCIS_INCIDENTISTR1&amp;Coords=[ORA].[99]&amp;ShowOnWeb=true&amp;Lang=it"/>
    <hyperlink ref="M1" location="Indice!B1" display="Torna all'indice"/>
  </hyperlinks>
  <pageMargins left="0.7" right="0.7" top="0.75" bottom="0.75" header="0.3" footer="0.3"/>
  <pageSetup paperSize="9" orientation="portrait" horizontalDpi="1200" verticalDpi="1200"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4"/>
  <sheetViews>
    <sheetView workbookViewId="0">
      <selection activeCell="Z28" sqref="Z28"/>
    </sheetView>
  </sheetViews>
  <sheetFormatPr defaultRowHeight="12.75" x14ac:dyDescent="0.2"/>
  <cols>
    <col min="1" max="2" width="9.140625" style="4"/>
    <col min="3" max="3" width="7" style="4" bestFit="1" customWidth="1"/>
    <col min="4" max="9" width="10.5703125" style="4" bestFit="1" customWidth="1"/>
    <col min="10" max="16384" width="9.140625" style="4"/>
  </cols>
  <sheetData>
    <row r="1" spans="1:16" s="353" customFormat="1" x14ac:dyDescent="0.2">
      <c r="A1" s="352" t="s">
        <v>187</v>
      </c>
    </row>
    <row r="2" spans="1:16" s="353" customFormat="1" ht="15" x14ac:dyDescent="0.25">
      <c r="A2" s="987" t="s">
        <v>1</v>
      </c>
      <c r="B2" s="989"/>
      <c r="C2" s="1043" t="s">
        <v>188</v>
      </c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5"/>
      <c r="P2" s="699" t="s">
        <v>490</v>
      </c>
    </row>
    <row r="3" spans="1:16" s="353" customFormat="1" x14ac:dyDescent="0.2">
      <c r="A3" s="987" t="s">
        <v>189</v>
      </c>
      <c r="B3" s="989"/>
      <c r="C3" s="1043" t="s">
        <v>4</v>
      </c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5"/>
    </row>
    <row r="4" spans="1:16" s="353" customFormat="1" x14ac:dyDescent="0.2">
      <c r="A4" s="987" t="s">
        <v>190</v>
      </c>
      <c r="B4" s="989"/>
      <c r="C4" s="1043" t="s">
        <v>4</v>
      </c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5"/>
    </row>
    <row r="5" spans="1:16" s="353" customFormat="1" x14ac:dyDescent="0.2">
      <c r="A5" s="987" t="s">
        <v>11</v>
      </c>
      <c r="B5" s="989"/>
      <c r="C5" s="1043" t="s">
        <v>4</v>
      </c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5"/>
    </row>
    <row r="6" spans="1:16" s="353" customFormat="1" x14ac:dyDescent="0.2">
      <c r="A6" s="987" t="s">
        <v>3</v>
      </c>
      <c r="B6" s="989"/>
      <c r="C6" s="1043" t="s">
        <v>4</v>
      </c>
      <c r="D6" s="1044"/>
      <c r="E6" s="1044"/>
      <c r="F6" s="1044"/>
      <c r="G6" s="1044"/>
      <c r="H6" s="1044"/>
      <c r="I6" s="1044"/>
      <c r="J6" s="1044"/>
      <c r="K6" s="1044"/>
      <c r="L6" s="1044"/>
      <c r="M6" s="1044"/>
      <c r="N6" s="1045"/>
    </row>
    <row r="7" spans="1:16" s="353" customFormat="1" x14ac:dyDescent="0.2">
      <c r="A7" s="987" t="s">
        <v>5</v>
      </c>
      <c r="B7" s="989"/>
      <c r="C7" s="1043" t="s">
        <v>4</v>
      </c>
      <c r="D7" s="1044"/>
      <c r="E7" s="1044"/>
      <c r="F7" s="1044"/>
      <c r="G7" s="1044"/>
      <c r="H7" s="1044"/>
      <c r="I7" s="1044"/>
      <c r="J7" s="1044"/>
      <c r="K7" s="1044"/>
      <c r="L7" s="1044"/>
      <c r="M7" s="1044"/>
      <c r="N7" s="1045"/>
    </row>
    <row r="8" spans="1:16" s="353" customFormat="1" x14ac:dyDescent="0.2">
      <c r="A8" s="987" t="s">
        <v>12</v>
      </c>
      <c r="B8" s="989"/>
      <c r="C8" s="1043" t="s">
        <v>4</v>
      </c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5"/>
    </row>
    <row r="9" spans="1:16" s="353" customFormat="1" x14ac:dyDescent="0.2">
      <c r="A9" s="990" t="s">
        <v>16</v>
      </c>
      <c r="B9" s="992"/>
      <c r="C9" s="1046">
        <v>2022</v>
      </c>
      <c r="D9" s="1047"/>
      <c r="E9" s="1047"/>
      <c r="F9" s="1047"/>
      <c r="G9" s="1047"/>
      <c r="H9" s="1047"/>
      <c r="I9" s="1047"/>
      <c r="J9" s="1047"/>
      <c r="K9" s="1047"/>
      <c r="L9" s="1047"/>
      <c r="M9" s="1047"/>
      <c r="N9" s="1048"/>
    </row>
    <row r="10" spans="1:16" s="353" customFormat="1" x14ac:dyDescent="0.2">
      <c r="A10" s="990" t="s">
        <v>192</v>
      </c>
      <c r="B10" s="992"/>
      <c r="C10" s="1046" t="s">
        <v>65</v>
      </c>
      <c r="D10" s="1047"/>
      <c r="E10" s="1047"/>
      <c r="F10" s="1048"/>
      <c r="G10" s="1046" t="s">
        <v>120</v>
      </c>
      <c r="H10" s="1047"/>
      <c r="I10" s="1047"/>
      <c r="J10" s="1048"/>
      <c r="K10" s="1046" t="s">
        <v>4</v>
      </c>
      <c r="L10" s="1047"/>
      <c r="M10" s="1047"/>
      <c r="N10" s="1048"/>
    </row>
    <row r="11" spans="1:16" s="353" customFormat="1" x14ac:dyDescent="0.2">
      <c r="A11" s="990" t="s">
        <v>191</v>
      </c>
      <c r="B11" s="992"/>
      <c r="C11" s="508" t="s">
        <v>265</v>
      </c>
      <c r="D11" s="360" t="s">
        <v>266</v>
      </c>
      <c r="E11" s="360" t="s">
        <v>267</v>
      </c>
      <c r="F11" s="360" t="s">
        <v>4</v>
      </c>
      <c r="G11" s="508" t="s">
        <v>265</v>
      </c>
      <c r="H11" s="360" t="s">
        <v>266</v>
      </c>
      <c r="I11" s="360" t="s">
        <v>267</v>
      </c>
      <c r="J11" s="360" t="s">
        <v>4</v>
      </c>
      <c r="K11" s="508" t="s">
        <v>265</v>
      </c>
      <c r="L11" s="360" t="s">
        <v>266</v>
      </c>
      <c r="M11" s="360" t="s">
        <v>267</v>
      </c>
      <c r="N11" s="360" t="s">
        <v>4</v>
      </c>
    </row>
    <row r="12" spans="1:16" s="353" customFormat="1" ht="13.5" x14ac:dyDescent="0.25">
      <c r="A12" s="361" t="s">
        <v>8</v>
      </c>
      <c r="B12" s="103" t="s">
        <v>17</v>
      </c>
      <c r="C12" s="103" t="s">
        <v>17</v>
      </c>
      <c r="D12" s="103" t="s">
        <v>17</v>
      </c>
      <c r="E12" s="103" t="s">
        <v>17</v>
      </c>
      <c r="F12" s="103" t="s">
        <v>17</v>
      </c>
      <c r="G12" s="103" t="s">
        <v>17</v>
      </c>
      <c r="H12" s="103" t="s">
        <v>17</v>
      </c>
      <c r="I12" s="103" t="s">
        <v>17</v>
      </c>
      <c r="J12" s="103" t="s">
        <v>17</v>
      </c>
      <c r="K12" s="103" t="s">
        <v>17</v>
      </c>
      <c r="L12" s="103" t="s">
        <v>17</v>
      </c>
      <c r="M12" s="103" t="s">
        <v>17</v>
      </c>
      <c r="N12" s="103" t="s">
        <v>17</v>
      </c>
    </row>
    <row r="13" spans="1:16" s="353" customFormat="1" ht="13.5" x14ac:dyDescent="0.25">
      <c r="A13" s="362" t="s">
        <v>9</v>
      </c>
      <c r="B13" s="103" t="s">
        <v>17</v>
      </c>
      <c r="C13" s="509">
        <v>2245</v>
      </c>
      <c r="D13" s="509">
        <v>429</v>
      </c>
      <c r="E13" s="509">
        <v>485</v>
      </c>
      <c r="F13" s="509">
        <v>3159</v>
      </c>
      <c r="G13" s="509">
        <v>157430</v>
      </c>
      <c r="H13" s="509">
        <v>46983</v>
      </c>
      <c r="I13" s="509">
        <v>19062</v>
      </c>
      <c r="J13" s="509">
        <v>223475</v>
      </c>
      <c r="K13" s="509">
        <v>159675</v>
      </c>
      <c r="L13" s="509">
        <v>47412</v>
      </c>
      <c r="M13" s="509">
        <v>19547</v>
      </c>
      <c r="N13" s="509">
        <v>226634</v>
      </c>
    </row>
    <row r="14" spans="1:16" s="353" customFormat="1" ht="13.5" x14ac:dyDescent="0.25">
      <c r="A14" s="362" t="s">
        <v>79</v>
      </c>
      <c r="B14" s="103" t="s">
        <v>17</v>
      </c>
      <c r="C14" s="510">
        <v>40</v>
      </c>
      <c r="D14" s="510">
        <v>8</v>
      </c>
      <c r="E14" s="510">
        <v>11</v>
      </c>
      <c r="F14" s="510">
        <v>59</v>
      </c>
      <c r="G14" s="510">
        <v>2802</v>
      </c>
      <c r="H14" s="510">
        <v>827</v>
      </c>
      <c r="I14" s="510">
        <v>346</v>
      </c>
      <c r="J14" s="510">
        <v>3975</v>
      </c>
      <c r="K14" s="510">
        <v>2842</v>
      </c>
      <c r="L14" s="510">
        <v>835</v>
      </c>
      <c r="M14" s="510">
        <v>357</v>
      </c>
      <c r="N14" s="510">
        <v>4034</v>
      </c>
    </row>
    <row r="15" spans="1:16" s="353" customFormat="1" ht="13.5" x14ac:dyDescent="0.25">
      <c r="A15" s="362" t="s">
        <v>80</v>
      </c>
      <c r="B15" s="103" t="s">
        <v>17</v>
      </c>
      <c r="C15" s="509">
        <v>8</v>
      </c>
      <c r="D15" s="509">
        <v>1</v>
      </c>
      <c r="E15" s="509">
        <v>4</v>
      </c>
      <c r="F15" s="509">
        <v>13</v>
      </c>
      <c r="G15" s="509">
        <v>568</v>
      </c>
      <c r="H15" s="509">
        <v>187</v>
      </c>
      <c r="I15" s="509">
        <v>64</v>
      </c>
      <c r="J15" s="509">
        <v>819</v>
      </c>
      <c r="K15" s="509">
        <v>576</v>
      </c>
      <c r="L15" s="509">
        <v>188</v>
      </c>
      <c r="M15" s="509">
        <v>68</v>
      </c>
      <c r="N15" s="509">
        <v>832</v>
      </c>
    </row>
    <row r="16" spans="1:16" s="353" customFormat="1" ht="13.5" x14ac:dyDescent="0.25">
      <c r="A16" s="362" t="s">
        <v>81</v>
      </c>
      <c r="B16" s="103" t="s">
        <v>17</v>
      </c>
      <c r="C16" s="510">
        <v>14</v>
      </c>
      <c r="D16" s="510">
        <v>5</v>
      </c>
      <c r="E16" s="510">
        <v>4</v>
      </c>
      <c r="F16" s="510">
        <v>23</v>
      </c>
      <c r="G16" s="510">
        <v>793</v>
      </c>
      <c r="H16" s="510">
        <v>218</v>
      </c>
      <c r="I16" s="510">
        <v>86</v>
      </c>
      <c r="J16" s="510">
        <v>1097</v>
      </c>
      <c r="K16" s="510">
        <v>807</v>
      </c>
      <c r="L16" s="510">
        <v>223</v>
      </c>
      <c r="M16" s="510">
        <v>90</v>
      </c>
      <c r="N16" s="510">
        <v>1120</v>
      </c>
    </row>
    <row r="17" spans="1:14" s="353" customFormat="1" ht="13.5" x14ac:dyDescent="0.25">
      <c r="A17" s="362" t="s">
        <v>82</v>
      </c>
      <c r="B17" s="103" t="s">
        <v>17</v>
      </c>
      <c r="C17" s="509">
        <v>6</v>
      </c>
      <c r="D17" s="509">
        <v>2</v>
      </c>
      <c r="E17" s="509">
        <v>1</v>
      </c>
      <c r="F17" s="509">
        <v>9</v>
      </c>
      <c r="G17" s="509">
        <v>763</v>
      </c>
      <c r="H17" s="509">
        <v>188</v>
      </c>
      <c r="I17" s="509">
        <v>103</v>
      </c>
      <c r="J17" s="509">
        <v>1054</v>
      </c>
      <c r="K17" s="509">
        <v>769</v>
      </c>
      <c r="L17" s="509">
        <v>190</v>
      </c>
      <c r="M17" s="509">
        <v>104</v>
      </c>
      <c r="N17" s="509">
        <v>1063</v>
      </c>
    </row>
    <row r="18" spans="1:14" s="353" customFormat="1" ht="13.5" x14ac:dyDescent="0.25">
      <c r="A18" s="362" t="s">
        <v>83</v>
      </c>
      <c r="B18" s="103" t="s">
        <v>17</v>
      </c>
      <c r="C18" s="510">
        <v>12</v>
      </c>
      <c r="D18" s="510" t="s">
        <v>68</v>
      </c>
      <c r="E18" s="510">
        <v>2</v>
      </c>
      <c r="F18" s="510">
        <v>14</v>
      </c>
      <c r="G18" s="510">
        <v>678</v>
      </c>
      <c r="H18" s="510">
        <v>234</v>
      </c>
      <c r="I18" s="510">
        <v>93</v>
      </c>
      <c r="J18" s="510">
        <v>1005</v>
      </c>
      <c r="K18" s="510">
        <v>690</v>
      </c>
      <c r="L18" s="510">
        <v>234</v>
      </c>
      <c r="M18" s="510">
        <v>95</v>
      </c>
      <c r="N18" s="510">
        <v>1019</v>
      </c>
    </row>
    <row r="19" spans="1:14" s="353" customFormat="1" x14ac:dyDescent="0.2">
      <c r="A19" s="365" t="s">
        <v>268</v>
      </c>
    </row>
    <row r="22" spans="1:14" x14ac:dyDescent="0.2">
      <c r="B22" s="222" t="s">
        <v>269</v>
      </c>
    </row>
    <row r="24" spans="1:14" x14ac:dyDescent="0.2">
      <c r="B24" s="1038" t="s">
        <v>8</v>
      </c>
      <c r="C24" s="1033" t="s">
        <v>270</v>
      </c>
      <c r="D24" s="1034"/>
      <c r="E24" s="1034"/>
      <c r="F24" s="1035"/>
      <c r="G24" s="1033" t="s">
        <v>59</v>
      </c>
      <c r="H24" s="1034"/>
      <c r="I24" s="1034"/>
      <c r="J24" s="1034"/>
    </row>
    <row r="25" spans="1:14" ht="13.5" thickBot="1" x14ac:dyDescent="0.25">
      <c r="B25" s="1039"/>
      <c r="C25" s="511" t="s">
        <v>271</v>
      </c>
      <c r="D25" s="512" t="s">
        <v>272</v>
      </c>
      <c r="E25" s="512" t="s">
        <v>273</v>
      </c>
      <c r="F25" s="513" t="s">
        <v>228</v>
      </c>
      <c r="G25" s="512" t="s">
        <v>271</v>
      </c>
      <c r="H25" s="512" t="s">
        <v>272</v>
      </c>
      <c r="I25" s="512" t="s">
        <v>273</v>
      </c>
      <c r="J25" s="512" t="s">
        <v>228</v>
      </c>
    </row>
    <row r="26" spans="1:14" x14ac:dyDescent="0.2">
      <c r="B26" s="514" t="s">
        <v>9</v>
      </c>
      <c r="C26" s="515">
        <v>485</v>
      </c>
      <c r="D26" s="516">
        <v>429</v>
      </c>
      <c r="E26" s="516">
        <v>2245</v>
      </c>
      <c r="F26" s="517">
        <f>SUM(C26:E26)</f>
        <v>3159</v>
      </c>
      <c r="G26" s="516">
        <v>19062</v>
      </c>
      <c r="H26" s="516">
        <v>46983</v>
      </c>
      <c r="I26" s="516">
        <v>157430</v>
      </c>
      <c r="J26" s="516">
        <f>SUM(G26:I26)</f>
        <v>223475</v>
      </c>
    </row>
    <row r="27" spans="1:14" x14ac:dyDescent="0.2">
      <c r="B27" s="514" t="s">
        <v>10</v>
      </c>
      <c r="C27" s="515">
        <v>11</v>
      </c>
      <c r="D27" s="516">
        <v>8</v>
      </c>
      <c r="E27" s="516">
        <v>40</v>
      </c>
      <c r="F27" s="517">
        <f t="shared" ref="F27:F31" si="0">SUM(C27:E27)</f>
        <v>59</v>
      </c>
      <c r="G27" s="516">
        <v>346</v>
      </c>
      <c r="H27" s="516">
        <v>827</v>
      </c>
      <c r="I27" s="516">
        <v>2802</v>
      </c>
      <c r="J27" s="516">
        <f t="shared" ref="J27:J31" si="1">SUM(G27:I27)</f>
        <v>3975</v>
      </c>
    </row>
    <row r="28" spans="1:14" x14ac:dyDescent="0.2">
      <c r="B28" s="518" t="s">
        <v>141</v>
      </c>
      <c r="C28" s="519">
        <v>4</v>
      </c>
      <c r="D28" s="520">
        <v>1</v>
      </c>
      <c r="E28" s="521">
        <v>8</v>
      </c>
      <c r="F28" s="522">
        <f t="shared" si="0"/>
        <v>13</v>
      </c>
      <c r="G28" s="521">
        <v>64</v>
      </c>
      <c r="H28" s="521">
        <v>187</v>
      </c>
      <c r="I28" s="521">
        <v>568</v>
      </c>
      <c r="J28" s="521">
        <f t="shared" si="1"/>
        <v>819</v>
      </c>
    </row>
    <row r="29" spans="1:14" x14ac:dyDescent="0.2">
      <c r="B29" s="518" t="s">
        <v>142</v>
      </c>
      <c r="C29" s="523">
        <v>4</v>
      </c>
      <c r="D29" s="520">
        <v>5</v>
      </c>
      <c r="E29" s="521">
        <v>14</v>
      </c>
      <c r="F29" s="522">
        <f t="shared" si="0"/>
        <v>23</v>
      </c>
      <c r="G29" s="521">
        <v>86</v>
      </c>
      <c r="H29" s="521">
        <v>218</v>
      </c>
      <c r="I29" s="521">
        <v>793</v>
      </c>
      <c r="J29" s="521">
        <f t="shared" si="1"/>
        <v>1097</v>
      </c>
    </row>
    <row r="30" spans="1:14" x14ac:dyDescent="0.2">
      <c r="B30" s="518" t="s">
        <v>143</v>
      </c>
      <c r="C30" s="519">
        <v>1</v>
      </c>
      <c r="D30" s="521">
        <v>2</v>
      </c>
      <c r="E30" s="521">
        <v>6</v>
      </c>
      <c r="F30" s="522">
        <f t="shared" si="0"/>
        <v>9</v>
      </c>
      <c r="G30" s="521">
        <v>103</v>
      </c>
      <c r="H30" s="521">
        <v>188</v>
      </c>
      <c r="I30" s="521">
        <v>763</v>
      </c>
      <c r="J30" s="521">
        <f t="shared" si="1"/>
        <v>1054</v>
      </c>
    </row>
    <row r="31" spans="1:14" x14ac:dyDescent="0.2">
      <c r="B31" s="518" t="s">
        <v>144</v>
      </c>
      <c r="C31" s="523">
        <v>2</v>
      </c>
      <c r="D31" s="521" t="s">
        <v>68</v>
      </c>
      <c r="E31" s="521">
        <v>12</v>
      </c>
      <c r="F31" s="522">
        <f t="shared" si="0"/>
        <v>14</v>
      </c>
      <c r="G31" s="521">
        <v>93</v>
      </c>
      <c r="H31" s="521">
        <v>234</v>
      </c>
      <c r="I31" s="521">
        <v>678</v>
      </c>
      <c r="J31" s="521">
        <f t="shared" si="1"/>
        <v>1005</v>
      </c>
    </row>
    <row r="34" spans="2:2" x14ac:dyDescent="0.2">
      <c r="B34" s="430" t="s">
        <v>118</v>
      </c>
    </row>
  </sheetData>
  <mergeCells count="24">
    <mergeCell ref="A2:B2"/>
    <mergeCell ref="C2:N2"/>
    <mergeCell ref="A3:B3"/>
    <mergeCell ref="C3:N3"/>
    <mergeCell ref="A4:B4"/>
    <mergeCell ref="C4:N4"/>
    <mergeCell ref="A5:B5"/>
    <mergeCell ref="C5:N5"/>
    <mergeCell ref="A6:B6"/>
    <mergeCell ref="C6:N6"/>
    <mergeCell ref="A7:B7"/>
    <mergeCell ref="C7:N7"/>
    <mergeCell ref="A11:B11"/>
    <mergeCell ref="B24:B25"/>
    <mergeCell ref="C24:F24"/>
    <mergeCell ref="G24:J24"/>
    <mergeCell ref="A8:B8"/>
    <mergeCell ref="C8:N8"/>
    <mergeCell ref="A9:B9"/>
    <mergeCell ref="C9:N9"/>
    <mergeCell ref="A10:B10"/>
    <mergeCell ref="C10:F10"/>
    <mergeCell ref="G10:J10"/>
    <mergeCell ref="K10:N10"/>
  </mergeCells>
  <hyperlinks>
    <hyperlink ref="A1" r:id="rId1" display="http://dati.istat.it/OECDStat_Metadata/ShowMetadata.ashx?Dataset=DCIS_MORTIFERITISTR1&amp;ShowOnWeb=true&amp;Lang=it"/>
    <hyperlink ref="A19" r:id="rId2" display="http://dativ7b.istat.it//index.aspx?DatasetCode=DCIS_MORTIFERITISTR1"/>
    <hyperlink ref="K11" r:id="rId3" display="http://dati.istat.it/OECDStat_Metadata/ShowMetadata.ashx?Dataset=DCIS_MORTIFERITISTR1&amp;Coords=[RUOLO].[C]&amp;ShowOnWeb=true&amp;Lang=it"/>
    <hyperlink ref="G11" r:id="rId4" display="http://dati.istat.it/OECDStat_Metadata/ShowMetadata.ashx?Dataset=DCIS_MORTIFERITISTR1&amp;Coords=[RUOLO].[C]&amp;ShowOnWeb=true&amp;Lang=it"/>
    <hyperlink ref="C11" r:id="rId5" display="http://dati.istat.it/OECDStat_Metadata/ShowMetadata.ashx?Dataset=DCIS_MORTIFERITISTR1&amp;Coords=[RUOLO].[C]&amp;ShowOnWeb=true&amp;Lang=it"/>
    <hyperlink ref="P2" location="Indice!B1" display="Torna all'indice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52"/>
  <sheetViews>
    <sheetView zoomScaleNormal="100" workbookViewId="0">
      <selection activeCell="Z28" sqref="Z28"/>
    </sheetView>
  </sheetViews>
  <sheetFormatPr defaultRowHeight="12.75" x14ac:dyDescent="0.2"/>
  <cols>
    <col min="1" max="1" width="19" style="4" customWidth="1"/>
    <col min="2" max="2" width="9.5703125" style="4" customWidth="1"/>
    <col min="3" max="16384" width="9.140625" style="4"/>
  </cols>
  <sheetData>
    <row r="1" spans="1:25" x14ac:dyDescent="0.2">
      <c r="A1" s="352" t="s">
        <v>187</v>
      </c>
      <c r="B1" s="465"/>
    </row>
    <row r="2" spans="1:25" ht="12.75" customHeight="1" x14ac:dyDescent="0.2">
      <c r="A2" s="1006" t="s">
        <v>1</v>
      </c>
      <c r="B2" s="1052"/>
      <c r="C2" s="1007"/>
      <c r="D2" s="372" t="s">
        <v>188</v>
      </c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1"/>
      <c r="X2" s="531"/>
      <c r="Y2" s="531"/>
    </row>
    <row r="3" spans="1:25" x14ac:dyDescent="0.2">
      <c r="A3" s="1006" t="s">
        <v>189</v>
      </c>
      <c r="B3" s="1052"/>
      <c r="C3" s="1007"/>
      <c r="D3" s="372" t="s">
        <v>4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  <c r="X3" s="531"/>
      <c r="Y3" s="531"/>
    </row>
    <row r="4" spans="1:25" x14ac:dyDescent="0.2">
      <c r="A4" s="1006" t="s">
        <v>190</v>
      </c>
      <c r="B4" s="1052"/>
      <c r="C4" s="1007"/>
      <c r="D4" s="372" t="s">
        <v>4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1"/>
      <c r="X4" s="531"/>
      <c r="Y4" s="531"/>
    </row>
    <row r="5" spans="1:25" x14ac:dyDescent="0.2">
      <c r="A5" s="1006" t="s">
        <v>11</v>
      </c>
      <c r="B5" s="1052"/>
      <c r="C5" s="1007"/>
      <c r="D5" s="372" t="s">
        <v>4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1"/>
      <c r="X5" s="531"/>
      <c r="Y5" s="531"/>
    </row>
    <row r="6" spans="1:25" x14ac:dyDescent="0.2">
      <c r="A6" s="1006" t="s">
        <v>3</v>
      </c>
      <c r="B6" s="1052"/>
      <c r="C6" s="1007"/>
      <c r="D6" s="372" t="s">
        <v>4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1"/>
      <c r="X6" s="531"/>
      <c r="Y6" s="531"/>
    </row>
    <row r="7" spans="1:25" x14ac:dyDescent="0.2">
      <c r="A7" s="1006" t="s">
        <v>5</v>
      </c>
      <c r="B7" s="1052"/>
      <c r="C7" s="1007"/>
      <c r="D7" s="372" t="s">
        <v>4</v>
      </c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1"/>
      <c r="X7" s="531"/>
      <c r="Y7" s="531"/>
    </row>
    <row r="8" spans="1:25" x14ac:dyDescent="0.2">
      <c r="A8" s="1006" t="s">
        <v>12</v>
      </c>
      <c r="B8" s="1052"/>
      <c r="C8" s="1007"/>
      <c r="D8" s="372" t="s">
        <v>4</v>
      </c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1"/>
      <c r="X8" s="531"/>
      <c r="Y8" s="531"/>
    </row>
    <row r="9" spans="1:25" x14ac:dyDescent="0.2">
      <c r="A9" s="1006" t="s">
        <v>8</v>
      </c>
      <c r="B9" s="1052"/>
      <c r="C9" s="1007"/>
      <c r="D9" s="372" t="s">
        <v>10</v>
      </c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1"/>
      <c r="X9" s="531"/>
      <c r="Y9" s="531"/>
    </row>
    <row r="10" spans="1:25" x14ac:dyDescent="0.2">
      <c r="A10" s="1004" t="s">
        <v>16</v>
      </c>
      <c r="B10" s="1053"/>
      <c r="C10" s="1005"/>
      <c r="D10" s="35" t="s">
        <v>18</v>
      </c>
      <c r="E10" s="35" t="s">
        <v>19</v>
      </c>
      <c r="F10" s="35" t="s">
        <v>20</v>
      </c>
      <c r="G10" s="35" t="s">
        <v>21</v>
      </c>
      <c r="H10" s="35" t="s">
        <v>22</v>
      </c>
      <c r="I10" s="35" t="s">
        <v>23</v>
      </c>
      <c r="J10" s="35" t="s">
        <v>24</v>
      </c>
      <c r="K10" s="35" t="s">
        <v>25</v>
      </c>
      <c r="L10" s="35" t="s">
        <v>26</v>
      </c>
      <c r="M10" s="35" t="s">
        <v>27</v>
      </c>
      <c r="N10" s="35" t="s">
        <v>28</v>
      </c>
      <c r="O10" s="57" t="s">
        <v>29</v>
      </c>
      <c r="P10" s="57" t="s">
        <v>30</v>
      </c>
      <c r="Q10" s="35" t="s">
        <v>31</v>
      </c>
      <c r="R10" s="35" t="s">
        <v>32</v>
      </c>
      <c r="S10" s="35" t="s">
        <v>33</v>
      </c>
      <c r="T10" s="35" t="s">
        <v>34</v>
      </c>
      <c r="U10" s="57" t="s">
        <v>35</v>
      </c>
      <c r="V10" s="35" t="s">
        <v>36</v>
      </c>
      <c r="W10" s="35" t="s">
        <v>37</v>
      </c>
      <c r="X10" s="5" t="s">
        <v>38</v>
      </c>
      <c r="Y10" s="5" t="s">
        <v>39</v>
      </c>
    </row>
    <row r="11" spans="1:25" ht="13.5" x14ac:dyDescent="0.25">
      <c r="A11" s="125" t="s">
        <v>192</v>
      </c>
      <c r="B11" s="125" t="s">
        <v>191</v>
      </c>
      <c r="C11" s="103" t="s">
        <v>17</v>
      </c>
      <c r="D11" s="103" t="s">
        <v>17</v>
      </c>
      <c r="E11" s="103" t="s">
        <v>17</v>
      </c>
      <c r="F11" s="103" t="s">
        <v>17</v>
      </c>
      <c r="G11" s="103" t="s">
        <v>17</v>
      </c>
      <c r="H11" s="103" t="s">
        <v>17</v>
      </c>
      <c r="I11" s="103" t="s">
        <v>17</v>
      </c>
      <c r="J11" s="103" t="s">
        <v>17</v>
      </c>
      <c r="K11" s="103" t="s">
        <v>17</v>
      </c>
      <c r="L11" s="103" t="s">
        <v>17</v>
      </c>
      <c r="M11" s="103" t="s">
        <v>17</v>
      </c>
      <c r="N11" s="103" t="s">
        <v>17</v>
      </c>
      <c r="O11" s="103" t="s">
        <v>17</v>
      </c>
      <c r="P11" s="103" t="s">
        <v>17</v>
      </c>
      <c r="Q11" s="103" t="s">
        <v>17</v>
      </c>
      <c r="R11" s="103" t="s">
        <v>17</v>
      </c>
      <c r="S11" s="103" t="s">
        <v>17</v>
      </c>
      <c r="T11" s="103" t="s">
        <v>17</v>
      </c>
      <c r="U11" s="103" t="s">
        <v>17</v>
      </c>
      <c r="V11" s="103" t="s">
        <v>17</v>
      </c>
      <c r="W11" s="103" t="s">
        <v>17</v>
      </c>
      <c r="X11" s="7" t="s">
        <v>17</v>
      </c>
      <c r="Y11" s="7" t="s">
        <v>17</v>
      </c>
    </row>
    <row r="12" spans="1:25" ht="21" x14ac:dyDescent="0.25">
      <c r="A12" s="1015" t="s">
        <v>65</v>
      </c>
      <c r="B12" s="524" t="s">
        <v>265</v>
      </c>
      <c r="C12" s="103" t="s">
        <v>17</v>
      </c>
      <c r="D12" s="73">
        <v>113</v>
      </c>
      <c r="E12" s="73">
        <v>110</v>
      </c>
      <c r="F12" s="73">
        <v>100</v>
      </c>
      <c r="G12" s="73">
        <v>99</v>
      </c>
      <c r="H12" s="73">
        <v>80</v>
      </c>
      <c r="I12" s="73">
        <v>110</v>
      </c>
      <c r="J12" s="73">
        <v>80</v>
      </c>
      <c r="K12" s="73">
        <v>64</v>
      </c>
      <c r="L12" s="73">
        <v>67</v>
      </c>
      <c r="M12" s="73">
        <v>53</v>
      </c>
      <c r="N12" s="73">
        <v>59</v>
      </c>
      <c r="O12" s="73">
        <v>63</v>
      </c>
      <c r="P12" s="73">
        <v>42</v>
      </c>
      <c r="Q12" s="73">
        <v>58</v>
      </c>
      <c r="R12" s="73">
        <v>53</v>
      </c>
      <c r="S12" s="73">
        <v>56</v>
      </c>
      <c r="T12" s="73">
        <v>45</v>
      </c>
      <c r="U12" s="73">
        <v>52</v>
      </c>
      <c r="V12" s="73">
        <v>50</v>
      </c>
      <c r="W12" s="73">
        <v>47</v>
      </c>
      <c r="X12" s="509">
        <v>60</v>
      </c>
      <c r="Y12" s="509">
        <v>40</v>
      </c>
    </row>
    <row r="13" spans="1:25" ht="21" x14ac:dyDescent="0.25">
      <c r="A13" s="1016"/>
      <c r="B13" s="72" t="s">
        <v>266</v>
      </c>
      <c r="C13" s="103" t="s">
        <v>17</v>
      </c>
      <c r="D13" s="75">
        <v>39</v>
      </c>
      <c r="E13" s="75">
        <v>46</v>
      </c>
      <c r="F13" s="75">
        <v>37</v>
      </c>
      <c r="G13" s="75">
        <v>31</v>
      </c>
      <c r="H13" s="75">
        <v>36</v>
      </c>
      <c r="I13" s="75">
        <v>36</v>
      </c>
      <c r="J13" s="75">
        <v>24</v>
      </c>
      <c r="K13" s="75">
        <v>18</v>
      </c>
      <c r="L13" s="75">
        <v>10</v>
      </c>
      <c r="M13" s="75">
        <v>16</v>
      </c>
      <c r="N13" s="75">
        <v>12</v>
      </c>
      <c r="O13" s="75">
        <v>16</v>
      </c>
      <c r="P13" s="75">
        <v>11</v>
      </c>
      <c r="Q13" s="75">
        <v>14</v>
      </c>
      <c r="R13" s="75">
        <v>18</v>
      </c>
      <c r="S13" s="75">
        <v>8</v>
      </c>
      <c r="T13" s="75">
        <v>13</v>
      </c>
      <c r="U13" s="75">
        <v>15</v>
      </c>
      <c r="V13" s="75">
        <v>12</v>
      </c>
      <c r="W13" s="75">
        <v>5</v>
      </c>
      <c r="X13" s="510">
        <v>10</v>
      </c>
      <c r="Y13" s="510">
        <v>8</v>
      </c>
    </row>
    <row r="14" spans="1:25" ht="13.5" x14ac:dyDescent="0.25">
      <c r="A14" s="1016"/>
      <c r="B14" s="72" t="s">
        <v>267</v>
      </c>
      <c r="C14" s="103" t="s">
        <v>17</v>
      </c>
      <c r="D14" s="73">
        <v>16</v>
      </c>
      <c r="E14" s="73">
        <v>29</v>
      </c>
      <c r="F14" s="73">
        <v>17</v>
      </c>
      <c r="G14" s="73">
        <v>11</v>
      </c>
      <c r="H14" s="73">
        <v>18</v>
      </c>
      <c r="I14" s="73">
        <v>19</v>
      </c>
      <c r="J14" s="73">
        <v>15</v>
      </c>
      <c r="K14" s="73">
        <v>14</v>
      </c>
      <c r="L14" s="73">
        <v>16</v>
      </c>
      <c r="M14" s="73">
        <v>10</v>
      </c>
      <c r="N14" s="73">
        <v>12</v>
      </c>
      <c r="O14" s="73">
        <v>13</v>
      </c>
      <c r="P14" s="73">
        <v>17</v>
      </c>
      <c r="Q14" s="73">
        <v>5</v>
      </c>
      <c r="R14" s="73">
        <v>13</v>
      </c>
      <c r="S14" s="73">
        <v>12</v>
      </c>
      <c r="T14" s="73">
        <v>11</v>
      </c>
      <c r="U14" s="73">
        <v>9</v>
      </c>
      <c r="V14" s="73">
        <v>16</v>
      </c>
      <c r="W14" s="73">
        <v>7</v>
      </c>
      <c r="X14" s="509">
        <v>10</v>
      </c>
      <c r="Y14" s="509">
        <v>11</v>
      </c>
    </row>
    <row r="15" spans="1:25" ht="13.5" x14ac:dyDescent="0.25">
      <c r="A15" s="1017"/>
      <c r="B15" s="72" t="s">
        <v>4</v>
      </c>
      <c r="C15" s="103" t="s">
        <v>17</v>
      </c>
      <c r="D15" s="75">
        <v>168</v>
      </c>
      <c r="E15" s="75">
        <v>185</v>
      </c>
      <c r="F15" s="75">
        <v>154</v>
      </c>
      <c r="G15" s="75">
        <v>141</v>
      </c>
      <c r="H15" s="75">
        <v>134</v>
      </c>
      <c r="I15" s="75">
        <v>165</v>
      </c>
      <c r="J15" s="75">
        <v>119</v>
      </c>
      <c r="K15" s="75">
        <v>96</v>
      </c>
      <c r="L15" s="75">
        <v>93</v>
      </c>
      <c r="M15" s="75">
        <v>79</v>
      </c>
      <c r="N15" s="75">
        <v>83</v>
      </c>
      <c r="O15" s="75">
        <v>92</v>
      </c>
      <c r="P15" s="75">
        <v>70</v>
      </c>
      <c r="Q15" s="75">
        <v>77</v>
      </c>
      <c r="R15" s="75">
        <v>84</v>
      </c>
      <c r="S15" s="75">
        <v>76</v>
      </c>
      <c r="T15" s="75">
        <v>69</v>
      </c>
      <c r="U15" s="75">
        <v>76</v>
      </c>
      <c r="V15" s="75">
        <v>78</v>
      </c>
      <c r="W15" s="75">
        <v>59</v>
      </c>
      <c r="X15" s="510">
        <v>80</v>
      </c>
      <c r="Y15" s="510">
        <v>59</v>
      </c>
    </row>
    <row r="16" spans="1:25" ht="21" x14ac:dyDescent="0.25">
      <c r="A16" s="1015" t="s">
        <v>120</v>
      </c>
      <c r="B16" s="524" t="s">
        <v>265</v>
      </c>
      <c r="C16" s="103" t="s">
        <v>17</v>
      </c>
      <c r="D16" s="73">
        <v>5533</v>
      </c>
      <c r="E16" s="73">
        <v>5703</v>
      </c>
      <c r="F16" s="73">
        <v>5475</v>
      </c>
      <c r="G16" s="73">
        <v>5112</v>
      </c>
      <c r="H16" s="73">
        <v>4922</v>
      </c>
      <c r="I16" s="73">
        <v>4790</v>
      </c>
      <c r="J16" s="73">
        <v>4407</v>
      </c>
      <c r="K16" s="73">
        <v>4158</v>
      </c>
      <c r="L16" s="73">
        <v>4028</v>
      </c>
      <c r="M16" s="73">
        <v>4338</v>
      </c>
      <c r="N16" s="73">
        <v>4221</v>
      </c>
      <c r="O16" s="73">
        <v>3798</v>
      </c>
      <c r="P16" s="73">
        <v>3727</v>
      </c>
      <c r="Q16" s="73">
        <v>3529</v>
      </c>
      <c r="R16" s="73">
        <v>3268</v>
      </c>
      <c r="S16" s="73">
        <v>3020</v>
      </c>
      <c r="T16" s="73">
        <v>2965</v>
      </c>
      <c r="U16" s="73">
        <v>3215</v>
      </c>
      <c r="V16" s="73">
        <v>3132</v>
      </c>
      <c r="W16" s="73">
        <v>2143</v>
      </c>
      <c r="X16" s="509">
        <v>2664</v>
      </c>
      <c r="Y16" s="509">
        <v>2802</v>
      </c>
    </row>
    <row r="17" spans="1:25" ht="21" x14ac:dyDescent="0.25">
      <c r="A17" s="1016"/>
      <c r="B17" s="72" t="s">
        <v>266</v>
      </c>
      <c r="C17" s="103" t="s">
        <v>17</v>
      </c>
      <c r="D17" s="75">
        <v>2463</v>
      </c>
      <c r="E17" s="75">
        <v>2495</v>
      </c>
      <c r="F17" s="75">
        <v>2269</v>
      </c>
      <c r="G17" s="75">
        <v>2088</v>
      </c>
      <c r="H17" s="75">
        <v>1965</v>
      </c>
      <c r="I17" s="75">
        <v>1856</v>
      </c>
      <c r="J17" s="75">
        <v>1631</v>
      </c>
      <c r="K17" s="75">
        <v>1584</v>
      </c>
      <c r="L17" s="75">
        <v>1672</v>
      </c>
      <c r="M17" s="75">
        <v>1734</v>
      </c>
      <c r="N17" s="75">
        <v>1640</v>
      </c>
      <c r="O17" s="75">
        <v>1377</v>
      </c>
      <c r="P17" s="75">
        <v>1397</v>
      </c>
      <c r="Q17" s="75">
        <v>1331</v>
      </c>
      <c r="R17" s="75">
        <v>1235</v>
      </c>
      <c r="S17" s="75">
        <v>1249</v>
      </c>
      <c r="T17" s="75">
        <v>1121</v>
      </c>
      <c r="U17" s="75">
        <v>1153</v>
      </c>
      <c r="V17" s="75">
        <v>1157</v>
      </c>
      <c r="W17" s="75">
        <v>705</v>
      </c>
      <c r="X17" s="510">
        <v>859</v>
      </c>
      <c r="Y17" s="510">
        <v>827</v>
      </c>
    </row>
    <row r="18" spans="1:25" ht="13.5" x14ac:dyDescent="0.25">
      <c r="A18" s="1016"/>
      <c r="B18" s="72" t="s">
        <v>267</v>
      </c>
      <c r="C18" s="103" t="s">
        <v>17</v>
      </c>
      <c r="D18" s="73">
        <v>346</v>
      </c>
      <c r="E18" s="73">
        <v>298</v>
      </c>
      <c r="F18" s="73">
        <v>322</v>
      </c>
      <c r="G18" s="73">
        <v>344</v>
      </c>
      <c r="H18" s="73">
        <v>338</v>
      </c>
      <c r="I18" s="73">
        <v>406</v>
      </c>
      <c r="J18" s="73">
        <v>344</v>
      </c>
      <c r="K18" s="73">
        <v>301</v>
      </c>
      <c r="L18" s="73">
        <v>289</v>
      </c>
      <c r="M18" s="73">
        <v>305</v>
      </c>
      <c r="N18" s="73">
        <v>360</v>
      </c>
      <c r="O18" s="73">
        <v>349</v>
      </c>
      <c r="P18" s="73">
        <v>340</v>
      </c>
      <c r="Q18" s="73">
        <v>335</v>
      </c>
      <c r="R18" s="73">
        <v>324</v>
      </c>
      <c r="S18" s="73">
        <v>315</v>
      </c>
      <c r="T18" s="73">
        <v>309</v>
      </c>
      <c r="U18" s="73">
        <v>315</v>
      </c>
      <c r="V18" s="73">
        <v>359</v>
      </c>
      <c r="W18" s="73">
        <v>242</v>
      </c>
      <c r="X18" s="509">
        <v>299</v>
      </c>
      <c r="Y18" s="509">
        <v>346</v>
      </c>
    </row>
    <row r="19" spans="1:25" ht="13.5" x14ac:dyDescent="0.25">
      <c r="A19" s="1016"/>
      <c r="B19" s="367" t="s">
        <v>4</v>
      </c>
      <c r="C19" s="376" t="s">
        <v>17</v>
      </c>
      <c r="D19" s="498">
        <v>8342</v>
      </c>
      <c r="E19" s="498">
        <v>8496</v>
      </c>
      <c r="F19" s="498">
        <v>8066</v>
      </c>
      <c r="G19" s="498">
        <v>7544</v>
      </c>
      <c r="H19" s="498">
        <v>7225</v>
      </c>
      <c r="I19" s="498">
        <v>7052</v>
      </c>
      <c r="J19" s="498">
        <v>6382</v>
      </c>
      <c r="K19" s="498">
        <v>6043</v>
      </c>
      <c r="L19" s="498">
        <v>5989</v>
      </c>
      <c r="M19" s="498">
        <v>6377</v>
      </c>
      <c r="N19" s="498">
        <v>6221</v>
      </c>
      <c r="O19" s="498">
        <v>5524</v>
      </c>
      <c r="P19" s="498">
        <v>5464</v>
      </c>
      <c r="Q19" s="498">
        <v>5195</v>
      </c>
      <c r="R19" s="498">
        <v>4827</v>
      </c>
      <c r="S19" s="498">
        <v>4584</v>
      </c>
      <c r="T19" s="498">
        <v>4395</v>
      </c>
      <c r="U19" s="498">
        <v>4683</v>
      </c>
      <c r="V19" s="498">
        <v>4648</v>
      </c>
      <c r="W19" s="498">
        <v>3090</v>
      </c>
      <c r="X19" s="532">
        <v>3822</v>
      </c>
      <c r="Y19" s="532">
        <v>3975</v>
      </c>
    </row>
    <row r="20" spans="1:25" ht="21" x14ac:dyDescent="0.25">
      <c r="A20" s="1049" t="s">
        <v>4</v>
      </c>
      <c r="B20" s="533" t="s">
        <v>265</v>
      </c>
      <c r="C20" s="534" t="s">
        <v>17</v>
      </c>
      <c r="D20" s="535">
        <v>5646</v>
      </c>
      <c r="E20" s="535">
        <v>5813</v>
      </c>
      <c r="F20" s="535">
        <v>5575</v>
      </c>
      <c r="G20" s="535">
        <v>5211</v>
      </c>
      <c r="H20" s="535">
        <v>5002</v>
      </c>
      <c r="I20" s="535">
        <v>4900</v>
      </c>
      <c r="J20" s="535">
        <v>4487</v>
      </c>
      <c r="K20" s="535">
        <v>4222</v>
      </c>
      <c r="L20" s="535">
        <v>4095</v>
      </c>
      <c r="M20" s="535">
        <v>4391</v>
      </c>
      <c r="N20" s="535">
        <v>4280</v>
      </c>
      <c r="O20" s="535">
        <v>3861</v>
      </c>
      <c r="P20" s="535">
        <v>3769</v>
      </c>
      <c r="Q20" s="535">
        <v>3587</v>
      </c>
      <c r="R20" s="535">
        <v>3321</v>
      </c>
      <c r="S20" s="535">
        <v>3076</v>
      </c>
      <c r="T20" s="535">
        <v>3010</v>
      </c>
      <c r="U20" s="535">
        <v>3267</v>
      </c>
      <c r="V20" s="535">
        <v>3182</v>
      </c>
      <c r="W20" s="535">
        <v>2190</v>
      </c>
      <c r="X20" s="536">
        <v>2724</v>
      </c>
      <c r="Y20" s="537">
        <v>2842</v>
      </c>
    </row>
    <row r="21" spans="1:25" ht="21" x14ac:dyDescent="0.25">
      <c r="A21" s="1050"/>
      <c r="B21" s="72" t="s">
        <v>266</v>
      </c>
      <c r="C21" s="103" t="s">
        <v>17</v>
      </c>
      <c r="D21" s="75">
        <v>2502</v>
      </c>
      <c r="E21" s="75">
        <v>2541</v>
      </c>
      <c r="F21" s="75">
        <v>2306</v>
      </c>
      <c r="G21" s="75">
        <v>2119</v>
      </c>
      <c r="H21" s="75">
        <v>2001</v>
      </c>
      <c r="I21" s="75">
        <v>1892</v>
      </c>
      <c r="J21" s="75">
        <v>1655</v>
      </c>
      <c r="K21" s="75">
        <v>1602</v>
      </c>
      <c r="L21" s="75">
        <v>1682</v>
      </c>
      <c r="M21" s="75">
        <v>1750</v>
      </c>
      <c r="N21" s="75">
        <v>1652</v>
      </c>
      <c r="O21" s="75">
        <v>1393</v>
      </c>
      <c r="P21" s="75">
        <v>1408</v>
      </c>
      <c r="Q21" s="75">
        <v>1345</v>
      </c>
      <c r="R21" s="75">
        <v>1253</v>
      </c>
      <c r="S21" s="75">
        <v>1257</v>
      </c>
      <c r="T21" s="75">
        <v>1134</v>
      </c>
      <c r="U21" s="75">
        <v>1168</v>
      </c>
      <c r="V21" s="75">
        <v>1169</v>
      </c>
      <c r="W21" s="75">
        <v>710</v>
      </c>
      <c r="X21" s="510">
        <v>869</v>
      </c>
      <c r="Y21" s="538">
        <v>835</v>
      </c>
    </row>
    <row r="22" spans="1:25" ht="13.5" x14ac:dyDescent="0.25">
      <c r="A22" s="1050"/>
      <c r="B22" s="72" t="s">
        <v>267</v>
      </c>
      <c r="C22" s="103" t="s">
        <v>17</v>
      </c>
      <c r="D22" s="73">
        <v>362</v>
      </c>
      <c r="E22" s="73">
        <v>327</v>
      </c>
      <c r="F22" s="73">
        <v>339</v>
      </c>
      <c r="G22" s="73">
        <v>355</v>
      </c>
      <c r="H22" s="73">
        <v>356</v>
      </c>
      <c r="I22" s="73">
        <v>425</v>
      </c>
      <c r="J22" s="73">
        <v>359</v>
      </c>
      <c r="K22" s="73">
        <v>315</v>
      </c>
      <c r="L22" s="73">
        <v>305</v>
      </c>
      <c r="M22" s="73">
        <v>315</v>
      </c>
      <c r="N22" s="73">
        <v>372</v>
      </c>
      <c r="O22" s="73">
        <v>362</v>
      </c>
      <c r="P22" s="73">
        <v>357</v>
      </c>
      <c r="Q22" s="73">
        <v>340</v>
      </c>
      <c r="R22" s="73">
        <v>337</v>
      </c>
      <c r="S22" s="73">
        <v>327</v>
      </c>
      <c r="T22" s="73">
        <v>320</v>
      </c>
      <c r="U22" s="73">
        <v>324</v>
      </c>
      <c r="V22" s="73">
        <v>375</v>
      </c>
      <c r="W22" s="73">
        <v>249</v>
      </c>
      <c r="X22" s="509">
        <v>309</v>
      </c>
      <c r="Y22" s="539">
        <v>357</v>
      </c>
    </row>
    <row r="23" spans="1:25" ht="13.5" x14ac:dyDescent="0.25">
      <c r="A23" s="1051"/>
      <c r="B23" s="449" t="s">
        <v>4</v>
      </c>
      <c r="C23" s="540" t="s">
        <v>17</v>
      </c>
      <c r="D23" s="450">
        <v>8510</v>
      </c>
      <c r="E23" s="450">
        <v>8681</v>
      </c>
      <c r="F23" s="450">
        <v>8220</v>
      </c>
      <c r="G23" s="450">
        <v>7685</v>
      </c>
      <c r="H23" s="450">
        <v>7359</v>
      </c>
      <c r="I23" s="450">
        <v>7217</v>
      </c>
      <c r="J23" s="450">
        <v>6501</v>
      </c>
      <c r="K23" s="450">
        <v>6139</v>
      </c>
      <c r="L23" s="450">
        <v>6082</v>
      </c>
      <c r="M23" s="450">
        <v>6456</v>
      </c>
      <c r="N23" s="450">
        <v>6304</v>
      </c>
      <c r="O23" s="450">
        <v>5616</v>
      </c>
      <c r="P23" s="450">
        <v>5534</v>
      </c>
      <c r="Q23" s="450">
        <v>5272</v>
      </c>
      <c r="R23" s="450">
        <v>4911</v>
      </c>
      <c r="S23" s="450">
        <v>4660</v>
      </c>
      <c r="T23" s="450">
        <v>4464</v>
      </c>
      <c r="U23" s="450">
        <v>4759</v>
      </c>
      <c r="V23" s="450">
        <v>4726</v>
      </c>
      <c r="W23" s="450">
        <v>3149</v>
      </c>
      <c r="X23" s="541">
        <v>3902</v>
      </c>
      <c r="Y23" s="542">
        <v>4034</v>
      </c>
    </row>
    <row r="24" spans="1:25" x14ac:dyDescent="0.2">
      <c r="A24" s="365"/>
    </row>
    <row r="25" spans="1:25" ht="15" x14ac:dyDescent="0.25">
      <c r="A25" s="699" t="s">
        <v>490</v>
      </c>
    </row>
    <row r="26" spans="1:25" ht="15" x14ac:dyDescent="0.25">
      <c r="A26" s="699"/>
    </row>
    <row r="27" spans="1:25" x14ac:dyDescent="0.2">
      <c r="A27" s="18" t="s">
        <v>491</v>
      </c>
    </row>
    <row r="29" spans="1:25" s="18" customFormat="1" ht="13.5" thickBot="1" x14ac:dyDescent="0.25">
      <c r="A29" s="525" t="s">
        <v>191</v>
      </c>
      <c r="B29" s="33" t="s">
        <v>18</v>
      </c>
      <c r="C29" s="33" t="s">
        <v>19</v>
      </c>
      <c r="D29" s="33" t="s">
        <v>20</v>
      </c>
      <c r="E29" s="33" t="s">
        <v>21</v>
      </c>
      <c r="F29" s="33" t="s">
        <v>22</v>
      </c>
      <c r="G29" s="33" t="s">
        <v>23</v>
      </c>
      <c r="H29" s="33" t="s">
        <v>24</v>
      </c>
      <c r="I29" s="33" t="s">
        <v>25</v>
      </c>
      <c r="J29" s="33" t="s">
        <v>26</v>
      </c>
      <c r="K29" s="33" t="s">
        <v>27</v>
      </c>
      <c r="L29" s="33" t="s">
        <v>28</v>
      </c>
      <c r="M29" s="526" t="s">
        <v>29</v>
      </c>
      <c r="N29" s="526" t="s">
        <v>30</v>
      </c>
      <c r="O29" s="33" t="s">
        <v>31</v>
      </c>
      <c r="P29" s="33" t="s">
        <v>32</v>
      </c>
      <c r="Q29" s="33" t="s">
        <v>33</v>
      </c>
      <c r="R29" s="33" t="s">
        <v>34</v>
      </c>
      <c r="S29" s="33" t="s">
        <v>35</v>
      </c>
      <c r="T29" s="33" t="s">
        <v>36</v>
      </c>
      <c r="U29" s="33" t="s">
        <v>37</v>
      </c>
      <c r="V29" s="33">
        <v>2021</v>
      </c>
      <c r="W29" s="33">
        <v>2022</v>
      </c>
    </row>
    <row r="30" spans="1:25" x14ac:dyDescent="0.2">
      <c r="A30" s="527" t="s">
        <v>273</v>
      </c>
      <c r="B30" s="528">
        <v>113</v>
      </c>
      <c r="C30" s="528">
        <v>110</v>
      </c>
      <c r="D30" s="528">
        <v>100</v>
      </c>
      <c r="E30" s="528">
        <v>99</v>
      </c>
      <c r="F30" s="528">
        <v>80</v>
      </c>
      <c r="G30" s="528">
        <v>110</v>
      </c>
      <c r="H30" s="528">
        <v>80</v>
      </c>
      <c r="I30" s="528">
        <v>64</v>
      </c>
      <c r="J30" s="528">
        <v>67</v>
      </c>
      <c r="K30" s="528">
        <v>53</v>
      </c>
      <c r="L30" s="528">
        <v>59</v>
      </c>
      <c r="M30" s="528">
        <v>63</v>
      </c>
      <c r="N30" s="528">
        <v>42</v>
      </c>
      <c r="O30" s="528">
        <v>58</v>
      </c>
      <c r="P30" s="528">
        <v>53</v>
      </c>
      <c r="Q30" s="528">
        <v>56</v>
      </c>
      <c r="R30" s="528">
        <v>45</v>
      </c>
      <c r="S30" s="486">
        <v>52</v>
      </c>
      <c r="T30" s="486">
        <v>50</v>
      </c>
      <c r="U30" s="486">
        <v>47</v>
      </c>
      <c r="V30" s="486">
        <v>60</v>
      </c>
      <c r="W30" s="486">
        <v>40</v>
      </c>
    </row>
    <row r="31" spans="1:25" x14ac:dyDescent="0.2">
      <c r="A31" s="527" t="s">
        <v>272</v>
      </c>
      <c r="B31" s="528">
        <v>39</v>
      </c>
      <c r="C31" s="528">
        <v>46</v>
      </c>
      <c r="D31" s="528">
        <v>37</v>
      </c>
      <c r="E31" s="528">
        <v>31</v>
      </c>
      <c r="F31" s="528">
        <v>36</v>
      </c>
      <c r="G31" s="528">
        <v>36</v>
      </c>
      <c r="H31" s="528">
        <v>24</v>
      </c>
      <c r="I31" s="528">
        <v>18</v>
      </c>
      <c r="J31" s="528">
        <v>10</v>
      </c>
      <c r="K31" s="528">
        <v>16</v>
      </c>
      <c r="L31" s="528">
        <v>12</v>
      </c>
      <c r="M31" s="528">
        <v>16</v>
      </c>
      <c r="N31" s="528">
        <v>11</v>
      </c>
      <c r="O31" s="528">
        <v>14</v>
      </c>
      <c r="P31" s="528">
        <v>18</v>
      </c>
      <c r="Q31" s="528">
        <v>8</v>
      </c>
      <c r="R31" s="528">
        <v>13</v>
      </c>
      <c r="S31" s="486">
        <v>15</v>
      </c>
      <c r="T31" s="486">
        <v>12</v>
      </c>
      <c r="U31" s="486">
        <v>5</v>
      </c>
      <c r="V31" s="486">
        <v>10</v>
      </c>
      <c r="W31" s="486">
        <v>8</v>
      </c>
    </row>
    <row r="32" spans="1:25" x14ac:dyDescent="0.2">
      <c r="A32" s="527" t="s">
        <v>271</v>
      </c>
      <c r="B32" s="528">
        <v>16</v>
      </c>
      <c r="C32" s="528">
        <v>29</v>
      </c>
      <c r="D32" s="528">
        <v>17</v>
      </c>
      <c r="E32" s="528">
        <v>11</v>
      </c>
      <c r="F32" s="528">
        <v>18</v>
      </c>
      <c r="G32" s="528">
        <v>19</v>
      </c>
      <c r="H32" s="528">
        <v>15</v>
      </c>
      <c r="I32" s="528">
        <v>14</v>
      </c>
      <c r="J32" s="528">
        <v>16</v>
      </c>
      <c r="K32" s="528">
        <v>10</v>
      </c>
      <c r="L32" s="528">
        <v>12</v>
      </c>
      <c r="M32" s="528">
        <v>13</v>
      </c>
      <c r="N32" s="528">
        <v>17</v>
      </c>
      <c r="O32" s="528">
        <v>5</v>
      </c>
      <c r="P32" s="528">
        <v>13</v>
      </c>
      <c r="Q32" s="528">
        <v>12</v>
      </c>
      <c r="R32" s="528">
        <v>11</v>
      </c>
      <c r="S32" s="486">
        <v>9</v>
      </c>
      <c r="T32" s="486">
        <v>16</v>
      </c>
      <c r="U32" s="486">
        <v>7</v>
      </c>
      <c r="V32" s="486">
        <v>10</v>
      </c>
      <c r="W32" s="486">
        <v>11</v>
      </c>
    </row>
    <row r="34" spans="1:4" x14ac:dyDescent="0.2">
      <c r="A34" s="399" t="s">
        <v>274</v>
      </c>
    </row>
    <row r="35" spans="1:4" x14ac:dyDescent="0.2">
      <c r="D35" s="85"/>
    </row>
    <row r="52" spans="1:1" x14ac:dyDescent="0.2">
      <c r="A52" s="430" t="s">
        <v>118</v>
      </c>
    </row>
  </sheetData>
  <mergeCells count="12">
    <mergeCell ref="A5:C5"/>
    <mergeCell ref="A6:C6"/>
    <mergeCell ref="A7:C7"/>
    <mergeCell ref="A2:C2"/>
    <mergeCell ref="A3:C3"/>
    <mergeCell ref="A4:C4"/>
    <mergeCell ref="A16:A19"/>
    <mergeCell ref="A20:A23"/>
    <mergeCell ref="A8:C8"/>
    <mergeCell ref="A9:C9"/>
    <mergeCell ref="A10:C10"/>
    <mergeCell ref="A12:A15"/>
  </mergeCells>
  <hyperlinks>
    <hyperlink ref="M29" r:id="rId1" display="http://dati.istat.it/OECDStat_Metadata/ShowMetadata.ashx?Dataset=DCIS_MORTIFERITISTR1&amp;Coords=[TIME].[2012]&amp;ShowOnWeb=true&amp;Lang=it"/>
    <hyperlink ref="N29" r:id="rId2" display="http://dati.istat.it/OECDStat_Metadata/ShowMetadata.ashx?Dataset=DCIS_MORTIFERITISTR1&amp;Coords=[TIME].[2013]&amp;ShowOnWeb=true&amp;Lang=it"/>
    <hyperlink ref="A1" r:id="rId3" display="http://dati.istat.it/OECDStat_Metadata/ShowMetadata.ashx?Dataset=DCIS_MORTIFERITISTR1&amp;ShowOnWeb=true&amp;Lang=it"/>
    <hyperlink ref="O10" r:id="rId4" display="http://dati.istat.it/OECDStat_Metadata/ShowMetadata.ashx?Dataset=DCIS_MORTIFERITISTR1&amp;Coords=[TIME].[2012]&amp;ShowOnWeb=true&amp;Lang=it"/>
    <hyperlink ref="P10" r:id="rId5" display="http://dati.istat.it/OECDStat_Metadata/ShowMetadata.ashx?Dataset=DCIS_MORTIFERITISTR1&amp;Coords=[TIME].[2013]&amp;ShowOnWeb=true&amp;Lang=it"/>
    <hyperlink ref="U10" r:id="rId6" display="http://dati.istat.it/OECDStat_Metadata/ShowMetadata.ashx?Dataset=DCIS_MORTIFERITISTR1&amp;Coords=[TIME].[2018]&amp;ShowOnWeb=true&amp;Lang=it"/>
    <hyperlink ref="B12" r:id="rId7" display="http://dati.istat.it/OECDStat_Metadata/ShowMetadata.ashx?Dataset=DCIS_MORTIFERITISTR1&amp;Coords=[RUOLO].[C]&amp;ShowOnWeb=true&amp;Lang=it"/>
    <hyperlink ref="B16" r:id="rId8" display="http://dati.istat.it/OECDStat_Metadata/ShowMetadata.ashx?Dataset=DCIS_MORTIFERITISTR1&amp;Coords=[RUOLO].[C]&amp;ShowOnWeb=true&amp;Lang=it"/>
    <hyperlink ref="B20" r:id="rId9" display="http://dati.istat.it/OECDStat_Metadata/ShowMetadata.ashx?Dataset=DCIS_MORTIFERITISTR1&amp;Coords=[RUOLO].[C]&amp;ShowOnWeb=true&amp;Lang=it"/>
    <hyperlink ref="A25" location="Indice!B1" display="Torna all'indice"/>
  </hyperlinks>
  <pageMargins left="0.7" right="0.7" top="0.75" bottom="0.75" header="0.3" footer="0.3"/>
  <drawing r:id="rId1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51"/>
  <sheetViews>
    <sheetView topLeftCell="A7" zoomScale="120" zoomScaleNormal="120" workbookViewId="0">
      <selection activeCell="Z28" sqref="Z28"/>
    </sheetView>
  </sheetViews>
  <sheetFormatPr defaultRowHeight="12.75" x14ac:dyDescent="0.2"/>
  <cols>
    <col min="1" max="1" width="22.85546875" style="4" customWidth="1"/>
    <col min="2" max="2" width="10.28515625" style="4" customWidth="1"/>
    <col min="3" max="16384" width="9.140625" style="4"/>
  </cols>
  <sheetData>
    <row r="1" spans="1:25" x14ac:dyDescent="0.2">
      <c r="A1" s="352" t="s">
        <v>187</v>
      </c>
      <c r="B1" s="465"/>
    </row>
    <row r="2" spans="1:25" ht="12.75" customHeight="1" x14ac:dyDescent="0.2">
      <c r="A2" s="1006" t="s">
        <v>1</v>
      </c>
      <c r="B2" s="1052"/>
      <c r="C2" s="1007"/>
      <c r="D2" s="372" t="s">
        <v>188</v>
      </c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1"/>
      <c r="X2" s="531"/>
      <c r="Y2" s="531"/>
    </row>
    <row r="3" spans="1:25" x14ac:dyDescent="0.2">
      <c r="A3" s="1006" t="s">
        <v>189</v>
      </c>
      <c r="B3" s="1052"/>
      <c r="C3" s="1007"/>
      <c r="D3" s="372" t="s">
        <v>4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  <c r="X3" s="531"/>
      <c r="Y3" s="531"/>
    </row>
    <row r="4" spans="1:25" x14ac:dyDescent="0.2">
      <c r="A4" s="1006" t="s">
        <v>190</v>
      </c>
      <c r="B4" s="1052"/>
      <c r="C4" s="1007"/>
      <c r="D4" s="372" t="s">
        <v>4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1"/>
      <c r="X4" s="531"/>
      <c r="Y4" s="531"/>
    </row>
    <row r="5" spans="1:25" x14ac:dyDescent="0.2">
      <c r="A5" s="1006" t="s">
        <v>11</v>
      </c>
      <c r="B5" s="1052"/>
      <c r="C5" s="1007"/>
      <c r="D5" s="372" t="s">
        <v>4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1"/>
      <c r="X5" s="531"/>
      <c r="Y5" s="531"/>
    </row>
    <row r="6" spans="1:25" x14ac:dyDescent="0.2">
      <c r="A6" s="1006" t="s">
        <v>3</v>
      </c>
      <c r="B6" s="1052"/>
      <c r="C6" s="1007"/>
      <c r="D6" s="372" t="s">
        <v>4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1"/>
      <c r="X6" s="531"/>
      <c r="Y6" s="531"/>
    </row>
    <row r="7" spans="1:25" x14ac:dyDescent="0.2">
      <c r="A7" s="1006" t="s">
        <v>5</v>
      </c>
      <c r="B7" s="1052"/>
      <c r="C7" s="1007"/>
      <c r="D7" s="372" t="s">
        <v>4</v>
      </c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1"/>
      <c r="X7" s="531"/>
      <c r="Y7" s="531"/>
    </row>
    <row r="8" spans="1:25" x14ac:dyDescent="0.2">
      <c r="A8" s="1006" t="s">
        <v>12</v>
      </c>
      <c r="B8" s="1052"/>
      <c r="C8" s="1007"/>
      <c r="D8" s="372" t="s">
        <v>4</v>
      </c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1"/>
      <c r="X8" s="531"/>
      <c r="Y8" s="531"/>
    </row>
    <row r="9" spans="1:25" x14ac:dyDescent="0.2">
      <c r="A9" s="1006" t="s">
        <v>8</v>
      </c>
      <c r="B9" s="1052"/>
      <c r="C9" s="1007"/>
      <c r="D9" s="372" t="s">
        <v>10</v>
      </c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1"/>
      <c r="X9" s="531"/>
      <c r="Y9" s="531"/>
    </row>
    <row r="10" spans="1:25" x14ac:dyDescent="0.2">
      <c r="A10" s="1004" t="s">
        <v>16</v>
      </c>
      <c r="B10" s="1053"/>
      <c r="C10" s="1005"/>
      <c r="D10" s="35" t="s">
        <v>18</v>
      </c>
      <c r="E10" s="35" t="s">
        <v>19</v>
      </c>
      <c r="F10" s="35" t="s">
        <v>20</v>
      </c>
      <c r="G10" s="35" t="s">
        <v>21</v>
      </c>
      <c r="H10" s="35" t="s">
        <v>22</v>
      </c>
      <c r="I10" s="35" t="s">
        <v>23</v>
      </c>
      <c r="J10" s="35" t="s">
        <v>24</v>
      </c>
      <c r="K10" s="35" t="s">
        <v>25</v>
      </c>
      <c r="L10" s="35" t="s">
        <v>26</v>
      </c>
      <c r="M10" s="35" t="s">
        <v>27</v>
      </c>
      <c r="N10" s="35" t="s">
        <v>28</v>
      </c>
      <c r="O10" s="57" t="s">
        <v>29</v>
      </c>
      <c r="P10" s="57" t="s">
        <v>30</v>
      </c>
      <c r="Q10" s="35" t="s">
        <v>31</v>
      </c>
      <c r="R10" s="35" t="s">
        <v>32</v>
      </c>
      <c r="S10" s="35" t="s">
        <v>33</v>
      </c>
      <c r="T10" s="35" t="s">
        <v>34</v>
      </c>
      <c r="U10" s="57" t="s">
        <v>35</v>
      </c>
      <c r="V10" s="35" t="s">
        <v>36</v>
      </c>
      <c r="W10" s="35" t="s">
        <v>37</v>
      </c>
      <c r="X10" s="5" t="s">
        <v>38</v>
      </c>
      <c r="Y10" s="5" t="s">
        <v>39</v>
      </c>
    </row>
    <row r="11" spans="1:25" ht="13.5" x14ac:dyDescent="0.25">
      <c r="A11" s="125" t="s">
        <v>192</v>
      </c>
      <c r="B11" s="125" t="s">
        <v>191</v>
      </c>
      <c r="C11" s="103" t="s">
        <v>17</v>
      </c>
      <c r="D11" s="103" t="s">
        <v>17</v>
      </c>
      <c r="E11" s="103" t="s">
        <v>17</v>
      </c>
      <c r="F11" s="103" t="s">
        <v>17</v>
      </c>
      <c r="G11" s="103" t="s">
        <v>17</v>
      </c>
      <c r="H11" s="103" t="s">
        <v>17</v>
      </c>
      <c r="I11" s="103" t="s">
        <v>17</v>
      </c>
      <c r="J11" s="103" t="s">
        <v>17</v>
      </c>
      <c r="K11" s="103" t="s">
        <v>17</v>
      </c>
      <c r="L11" s="103" t="s">
        <v>17</v>
      </c>
      <c r="M11" s="103" t="s">
        <v>17</v>
      </c>
      <c r="N11" s="103" t="s">
        <v>17</v>
      </c>
      <c r="O11" s="103" t="s">
        <v>17</v>
      </c>
      <c r="P11" s="103" t="s">
        <v>17</v>
      </c>
      <c r="Q11" s="103" t="s">
        <v>17</v>
      </c>
      <c r="R11" s="103" t="s">
        <v>17</v>
      </c>
      <c r="S11" s="103" t="s">
        <v>17</v>
      </c>
      <c r="T11" s="103" t="s">
        <v>17</v>
      </c>
      <c r="U11" s="103" t="s">
        <v>17</v>
      </c>
      <c r="V11" s="103" t="s">
        <v>17</v>
      </c>
      <c r="W11" s="103" t="s">
        <v>17</v>
      </c>
      <c r="X11" s="7" t="s">
        <v>17</v>
      </c>
      <c r="Y11" s="7" t="s">
        <v>17</v>
      </c>
    </row>
    <row r="12" spans="1:25" ht="13.5" x14ac:dyDescent="0.25">
      <c r="A12" s="1015" t="s">
        <v>65</v>
      </c>
      <c r="B12" s="524" t="s">
        <v>265</v>
      </c>
      <c r="C12" s="103" t="s">
        <v>17</v>
      </c>
      <c r="D12" s="73">
        <v>113</v>
      </c>
      <c r="E12" s="73">
        <v>110</v>
      </c>
      <c r="F12" s="73">
        <v>100</v>
      </c>
      <c r="G12" s="73">
        <v>99</v>
      </c>
      <c r="H12" s="73">
        <v>80</v>
      </c>
      <c r="I12" s="73">
        <v>110</v>
      </c>
      <c r="J12" s="73">
        <v>80</v>
      </c>
      <c r="K12" s="73">
        <v>64</v>
      </c>
      <c r="L12" s="73">
        <v>67</v>
      </c>
      <c r="M12" s="73">
        <v>53</v>
      </c>
      <c r="N12" s="73">
        <v>59</v>
      </c>
      <c r="O12" s="73">
        <v>63</v>
      </c>
      <c r="P12" s="73">
        <v>42</v>
      </c>
      <c r="Q12" s="73">
        <v>58</v>
      </c>
      <c r="R12" s="73">
        <v>53</v>
      </c>
      <c r="S12" s="73">
        <v>56</v>
      </c>
      <c r="T12" s="73">
        <v>45</v>
      </c>
      <c r="U12" s="73">
        <v>52</v>
      </c>
      <c r="V12" s="73">
        <v>50</v>
      </c>
      <c r="W12" s="73">
        <v>47</v>
      </c>
      <c r="X12" s="509">
        <v>60</v>
      </c>
      <c r="Y12" s="509">
        <v>40</v>
      </c>
    </row>
    <row r="13" spans="1:25" ht="21" x14ac:dyDescent="0.25">
      <c r="A13" s="1016"/>
      <c r="B13" s="72" t="s">
        <v>266</v>
      </c>
      <c r="C13" s="103" t="s">
        <v>17</v>
      </c>
      <c r="D13" s="75">
        <v>39</v>
      </c>
      <c r="E13" s="75">
        <v>46</v>
      </c>
      <c r="F13" s="75">
        <v>37</v>
      </c>
      <c r="G13" s="75">
        <v>31</v>
      </c>
      <c r="H13" s="75">
        <v>36</v>
      </c>
      <c r="I13" s="75">
        <v>36</v>
      </c>
      <c r="J13" s="75">
        <v>24</v>
      </c>
      <c r="K13" s="75">
        <v>18</v>
      </c>
      <c r="L13" s="75">
        <v>10</v>
      </c>
      <c r="M13" s="75">
        <v>16</v>
      </c>
      <c r="N13" s="75">
        <v>12</v>
      </c>
      <c r="O13" s="75">
        <v>16</v>
      </c>
      <c r="P13" s="75">
        <v>11</v>
      </c>
      <c r="Q13" s="75">
        <v>14</v>
      </c>
      <c r="R13" s="75">
        <v>18</v>
      </c>
      <c r="S13" s="75">
        <v>8</v>
      </c>
      <c r="T13" s="75">
        <v>13</v>
      </c>
      <c r="U13" s="75">
        <v>15</v>
      </c>
      <c r="V13" s="75">
        <v>12</v>
      </c>
      <c r="W13" s="75">
        <v>5</v>
      </c>
      <c r="X13" s="510">
        <v>10</v>
      </c>
      <c r="Y13" s="510">
        <v>8</v>
      </c>
    </row>
    <row r="14" spans="1:25" ht="13.5" x14ac:dyDescent="0.25">
      <c r="A14" s="1016"/>
      <c r="B14" s="72" t="s">
        <v>267</v>
      </c>
      <c r="C14" s="103" t="s">
        <v>17</v>
      </c>
      <c r="D14" s="73">
        <v>16</v>
      </c>
      <c r="E14" s="73">
        <v>29</v>
      </c>
      <c r="F14" s="73">
        <v>17</v>
      </c>
      <c r="G14" s="73">
        <v>11</v>
      </c>
      <c r="H14" s="73">
        <v>18</v>
      </c>
      <c r="I14" s="73">
        <v>19</v>
      </c>
      <c r="J14" s="73">
        <v>15</v>
      </c>
      <c r="K14" s="73">
        <v>14</v>
      </c>
      <c r="L14" s="73">
        <v>16</v>
      </c>
      <c r="M14" s="73">
        <v>10</v>
      </c>
      <c r="N14" s="73">
        <v>12</v>
      </c>
      <c r="O14" s="73">
        <v>13</v>
      </c>
      <c r="P14" s="73">
        <v>17</v>
      </c>
      <c r="Q14" s="73">
        <v>5</v>
      </c>
      <c r="R14" s="73">
        <v>13</v>
      </c>
      <c r="S14" s="73">
        <v>12</v>
      </c>
      <c r="T14" s="73">
        <v>11</v>
      </c>
      <c r="U14" s="73">
        <v>9</v>
      </c>
      <c r="V14" s="73">
        <v>16</v>
      </c>
      <c r="W14" s="73">
        <v>7</v>
      </c>
      <c r="X14" s="509">
        <v>10</v>
      </c>
      <c r="Y14" s="509">
        <v>11</v>
      </c>
    </row>
    <row r="15" spans="1:25" ht="13.5" x14ac:dyDescent="0.25">
      <c r="A15" s="1017"/>
      <c r="B15" s="72" t="s">
        <v>4</v>
      </c>
      <c r="C15" s="103" t="s">
        <v>17</v>
      </c>
      <c r="D15" s="75">
        <v>168</v>
      </c>
      <c r="E15" s="75">
        <v>185</v>
      </c>
      <c r="F15" s="75">
        <v>154</v>
      </c>
      <c r="G15" s="75">
        <v>141</v>
      </c>
      <c r="H15" s="75">
        <v>134</v>
      </c>
      <c r="I15" s="75">
        <v>165</v>
      </c>
      <c r="J15" s="75">
        <v>119</v>
      </c>
      <c r="K15" s="75">
        <v>96</v>
      </c>
      <c r="L15" s="75">
        <v>93</v>
      </c>
      <c r="M15" s="75">
        <v>79</v>
      </c>
      <c r="N15" s="75">
        <v>83</v>
      </c>
      <c r="O15" s="75">
        <v>92</v>
      </c>
      <c r="P15" s="75">
        <v>70</v>
      </c>
      <c r="Q15" s="75">
        <v>77</v>
      </c>
      <c r="R15" s="75">
        <v>84</v>
      </c>
      <c r="S15" s="75">
        <v>76</v>
      </c>
      <c r="T15" s="75">
        <v>69</v>
      </c>
      <c r="U15" s="75">
        <v>76</v>
      </c>
      <c r="V15" s="75">
        <v>78</v>
      </c>
      <c r="W15" s="75">
        <v>59</v>
      </c>
      <c r="X15" s="510">
        <v>80</v>
      </c>
      <c r="Y15" s="510">
        <v>59</v>
      </c>
    </row>
    <row r="16" spans="1:25" ht="13.5" x14ac:dyDescent="0.25">
      <c r="A16" s="1015" t="s">
        <v>120</v>
      </c>
      <c r="B16" s="524" t="s">
        <v>265</v>
      </c>
      <c r="C16" s="103" t="s">
        <v>17</v>
      </c>
      <c r="D16" s="73">
        <v>5533</v>
      </c>
      <c r="E16" s="73">
        <v>5703</v>
      </c>
      <c r="F16" s="73">
        <v>5475</v>
      </c>
      <c r="G16" s="73">
        <v>5112</v>
      </c>
      <c r="H16" s="73">
        <v>4922</v>
      </c>
      <c r="I16" s="73">
        <v>4790</v>
      </c>
      <c r="J16" s="73">
        <v>4407</v>
      </c>
      <c r="K16" s="73">
        <v>4158</v>
      </c>
      <c r="L16" s="73">
        <v>4028</v>
      </c>
      <c r="M16" s="73">
        <v>4338</v>
      </c>
      <c r="N16" s="73">
        <v>4221</v>
      </c>
      <c r="O16" s="73">
        <v>3798</v>
      </c>
      <c r="P16" s="73">
        <v>3727</v>
      </c>
      <c r="Q16" s="73">
        <v>3529</v>
      </c>
      <c r="R16" s="73">
        <v>3268</v>
      </c>
      <c r="S16" s="73">
        <v>3020</v>
      </c>
      <c r="T16" s="73">
        <v>2965</v>
      </c>
      <c r="U16" s="73">
        <v>3215</v>
      </c>
      <c r="V16" s="73">
        <v>3132</v>
      </c>
      <c r="W16" s="73">
        <v>2143</v>
      </c>
      <c r="X16" s="509">
        <v>2664</v>
      </c>
      <c r="Y16" s="509">
        <v>2802</v>
      </c>
    </row>
    <row r="17" spans="1:25" ht="21" x14ac:dyDescent="0.25">
      <c r="A17" s="1016"/>
      <c r="B17" s="72" t="s">
        <v>266</v>
      </c>
      <c r="C17" s="103" t="s">
        <v>17</v>
      </c>
      <c r="D17" s="75">
        <v>2463</v>
      </c>
      <c r="E17" s="75">
        <v>2495</v>
      </c>
      <c r="F17" s="75">
        <v>2269</v>
      </c>
      <c r="G17" s="75">
        <v>2088</v>
      </c>
      <c r="H17" s="75">
        <v>1965</v>
      </c>
      <c r="I17" s="75">
        <v>1856</v>
      </c>
      <c r="J17" s="75">
        <v>1631</v>
      </c>
      <c r="K17" s="75">
        <v>1584</v>
      </c>
      <c r="L17" s="75">
        <v>1672</v>
      </c>
      <c r="M17" s="75">
        <v>1734</v>
      </c>
      <c r="N17" s="75">
        <v>1640</v>
      </c>
      <c r="O17" s="75">
        <v>1377</v>
      </c>
      <c r="P17" s="75">
        <v>1397</v>
      </c>
      <c r="Q17" s="75">
        <v>1331</v>
      </c>
      <c r="R17" s="75">
        <v>1235</v>
      </c>
      <c r="S17" s="75">
        <v>1249</v>
      </c>
      <c r="T17" s="75">
        <v>1121</v>
      </c>
      <c r="U17" s="75">
        <v>1153</v>
      </c>
      <c r="V17" s="75">
        <v>1157</v>
      </c>
      <c r="W17" s="75">
        <v>705</v>
      </c>
      <c r="X17" s="510">
        <v>859</v>
      </c>
      <c r="Y17" s="510">
        <v>827</v>
      </c>
    </row>
    <row r="18" spans="1:25" ht="13.5" x14ac:dyDescent="0.25">
      <c r="A18" s="1016"/>
      <c r="B18" s="72" t="s">
        <v>267</v>
      </c>
      <c r="C18" s="103" t="s">
        <v>17</v>
      </c>
      <c r="D18" s="73">
        <v>346</v>
      </c>
      <c r="E18" s="73">
        <v>298</v>
      </c>
      <c r="F18" s="73">
        <v>322</v>
      </c>
      <c r="G18" s="73">
        <v>344</v>
      </c>
      <c r="H18" s="73">
        <v>338</v>
      </c>
      <c r="I18" s="73">
        <v>406</v>
      </c>
      <c r="J18" s="73">
        <v>344</v>
      </c>
      <c r="K18" s="73">
        <v>301</v>
      </c>
      <c r="L18" s="73">
        <v>289</v>
      </c>
      <c r="M18" s="73">
        <v>305</v>
      </c>
      <c r="N18" s="73">
        <v>360</v>
      </c>
      <c r="O18" s="73">
        <v>349</v>
      </c>
      <c r="P18" s="73">
        <v>340</v>
      </c>
      <c r="Q18" s="73">
        <v>335</v>
      </c>
      <c r="R18" s="73">
        <v>324</v>
      </c>
      <c r="S18" s="73">
        <v>315</v>
      </c>
      <c r="T18" s="73">
        <v>309</v>
      </c>
      <c r="U18" s="73">
        <v>315</v>
      </c>
      <c r="V18" s="73">
        <v>359</v>
      </c>
      <c r="W18" s="73">
        <v>242</v>
      </c>
      <c r="X18" s="509">
        <v>299</v>
      </c>
      <c r="Y18" s="509">
        <v>346</v>
      </c>
    </row>
    <row r="19" spans="1:25" ht="13.5" x14ac:dyDescent="0.25">
      <c r="A19" s="1016"/>
      <c r="B19" s="367" t="s">
        <v>4</v>
      </c>
      <c r="C19" s="376" t="s">
        <v>17</v>
      </c>
      <c r="D19" s="498">
        <v>8342</v>
      </c>
      <c r="E19" s="498">
        <v>8496</v>
      </c>
      <c r="F19" s="498">
        <v>8066</v>
      </c>
      <c r="G19" s="498">
        <v>7544</v>
      </c>
      <c r="H19" s="498">
        <v>7225</v>
      </c>
      <c r="I19" s="498">
        <v>7052</v>
      </c>
      <c r="J19" s="498">
        <v>6382</v>
      </c>
      <c r="K19" s="498">
        <v>6043</v>
      </c>
      <c r="L19" s="498">
        <v>5989</v>
      </c>
      <c r="M19" s="498">
        <v>6377</v>
      </c>
      <c r="N19" s="498">
        <v>6221</v>
      </c>
      <c r="O19" s="498">
        <v>5524</v>
      </c>
      <c r="P19" s="498">
        <v>5464</v>
      </c>
      <c r="Q19" s="498">
        <v>5195</v>
      </c>
      <c r="R19" s="498">
        <v>4827</v>
      </c>
      <c r="S19" s="498">
        <v>4584</v>
      </c>
      <c r="T19" s="498">
        <v>4395</v>
      </c>
      <c r="U19" s="498">
        <v>4683</v>
      </c>
      <c r="V19" s="498">
        <v>4648</v>
      </c>
      <c r="W19" s="498">
        <v>3090</v>
      </c>
      <c r="X19" s="532">
        <v>3822</v>
      </c>
      <c r="Y19" s="532">
        <v>3975</v>
      </c>
    </row>
    <row r="20" spans="1:25" ht="13.5" x14ac:dyDescent="0.25">
      <c r="A20" s="1049" t="s">
        <v>4</v>
      </c>
      <c r="B20" s="533" t="s">
        <v>265</v>
      </c>
      <c r="C20" s="534" t="s">
        <v>17</v>
      </c>
      <c r="D20" s="535">
        <v>5646</v>
      </c>
      <c r="E20" s="535">
        <v>5813</v>
      </c>
      <c r="F20" s="535">
        <v>5575</v>
      </c>
      <c r="G20" s="535">
        <v>5211</v>
      </c>
      <c r="H20" s="535">
        <v>5002</v>
      </c>
      <c r="I20" s="535">
        <v>4900</v>
      </c>
      <c r="J20" s="535">
        <v>4487</v>
      </c>
      <c r="K20" s="535">
        <v>4222</v>
      </c>
      <c r="L20" s="535">
        <v>4095</v>
      </c>
      <c r="M20" s="535">
        <v>4391</v>
      </c>
      <c r="N20" s="535">
        <v>4280</v>
      </c>
      <c r="O20" s="535">
        <v>3861</v>
      </c>
      <c r="P20" s="535">
        <v>3769</v>
      </c>
      <c r="Q20" s="535">
        <v>3587</v>
      </c>
      <c r="R20" s="535">
        <v>3321</v>
      </c>
      <c r="S20" s="535">
        <v>3076</v>
      </c>
      <c r="T20" s="535">
        <v>3010</v>
      </c>
      <c r="U20" s="535">
        <v>3267</v>
      </c>
      <c r="V20" s="535">
        <v>3182</v>
      </c>
      <c r="W20" s="535">
        <v>2190</v>
      </c>
      <c r="X20" s="536">
        <v>2724</v>
      </c>
      <c r="Y20" s="537">
        <v>2842</v>
      </c>
    </row>
    <row r="21" spans="1:25" ht="21" x14ac:dyDescent="0.25">
      <c r="A21" s="1050"/>
      <c r="B21" s="72" t="s">
        <v>266</v>
      </c>
      <c r="C21" s="103" t="s">
        <v>17</v>
      </c>
      <c r="D21" s="75">
        <v>2502</v>
      </c>
      <c r="E21" s="75">
        <v>2541</v>
      </c>
      <c r="F21" s="75">
        <v>2306</v>
      </c>
      <c r="G21" s="75">
        <v>2119</v>
      </c>
      <c r="H21" s="75">
        <v>2001</v>
      </c>
      <c r="I21" s="75">
        <v>1892</v>
      </c>
      <c r="J21" s="75">
        <v>1655</v>
      </c>
      <c r="K21" s="75">
        <v>1602</v>
      </c>
      <c r="L21" s="75">
        <v>1682</v>
      </c>
      <c r="M21" s="75">
        <v>1750</v>
      </c>
      <c r="N21" s="75">
        <v>1652</v>
      </c>
      <c r="O21" s="75">
        <v>1393</v>
      </c>
      <c r="P21" s="75">
        <v>1408</v>
      </c>
      <c r="Q21" s="75">
        <v>1345</v>
      </c>
      <c r="R21" s="75">
        <v>1253</v>
      </c>
      <c r="S21" s="75">
        <v>1257</v>
      </c>
      <c r="T21" s="75">
        <v>1134</v>
      </c>
      <c r="U21" s="75">
        <v>1168</v>
      </c>
      <c r="V21" s="75">
        <v>1169</v>
      </c>
      <c r="W21" s="75">
        <v>710</v>
      </c>
      <c r="X21" s="510">
        <v>869</v>
      </c>
      <c r="Y21" s="538">
        <v>835</v>
      </c>
    </row>
    <row r="22" spans="1:25" ht="13.5" x14ac:dyDescent="0.25">
      <c r="A22" s="1050"/>
      <c r="B22" s="72" t="s">
        <v>267</v>
      </c>
      <c r="C22" s="103" t="s">
        <v>17</v>
      </c>
      <c r="D22" s="73">
        <v>362</v>
      </c>
      <c r="E22" s="73">
        <v>327</v>
      </c>
      <c r="F22" s="73">
        <v>339</v>
      </c>
      <c r="G22" s="73">
        <v>355</v>
      </c>
      <c r="H22" s="73">
        <v>356</v>
      </c>
      <c r="I22" s="73">
        <v>425</v>
      </c>
      <c r="J22" s="73">
        <v>359</v>
      </c>
      <c r="K22" s="73">
        <v>315</v>
      </c>
      <c r="L22" s="73">
        <v>305</v>
      </c>
      <c r="M22" s="73">
        <v>315</v>
      </c>
      <c r="N22" s="73">
        <v>372</v>
      </c>
      <c r="O22" s="73">
        <v>362</v>
      </c>
      <c r="P22" s="73">
        <v>357</v>
      </c>
      <c r="Q22" s="73">
        <v>340</v>
      </c>
      <c r="R22" s="73">
        <v>337</v>
      </c>
      <c r="S22" s="73">
        <v>327</v>
      </c>
      <c r="T22" s="73">
        <v>320</v>
      </c>
      <c r="U22" s="73">
        <v>324</v>
      </c>
      <c r="V22" s="73">
        <v>375</v>
      </c>
      <c r="W22" s="73">
        <v>249</v>
      </c>
      <c r="X22" s="509">
        <v>309</v>
      </c>
      <c r="Y22" s="539">
        <v>357</v>
      </c>
    </row>
    <row r="23" spans="1:25" ht="13.5" x14ac:dyDescent="0.25">
      <c r="A23" s="1051"/>
      <c r="B23" s="449" t="s">
        <v>4</v>
      </c>
      <c r="C23" s="540" t="s">
        <v>17</v>
      </c>
      <c r="D23" s="450">
        <v>8510</v>
      </c>
      <c r="E23" s="450">
        <v>8681</v>
      </c>
      <c r="F23" s="450">
        <v>8220</v>
      </c>
      <c r="G23" s="450">
        <v>7685</v>
      </c>
      <c r="H23" s="450">
        <v>7359</v>
      </c>
      <c r="I23" s="450">
        <v>7217</v>
      </c>
      <c r="J23" s="450">
        <v>6501</v>
      </c>
      <c r="K23" s="450">
        <v>6139</v>
      </c>
      <c r="L23" s="450">
        <v>6082</v>
      </c>
      <c r="M23" s="450">
        <v>6456</v>
      </c>
      <c r="N23" s="450">
        <v>6304</v>
      </c>
      <c r="O23" s="450">
        <v>5616</v>
      </c>
      <c r="P23" s="450">
        <v>5534</v>
      </c>
      <c r="Q23" s="450">
        <v>5272</v>
      </c>
      <c r="R23" s="450">
        <v>4911</v>
      </c>
      <c r="S23" s="450">
        <v>4660</v>
      </c>
      <c r="T23" s="450">
        <v>4464</v>
      </c>
      <c r="U23" s="450">
        <v>4759</v>
      </c>
      <c r="V23" s="450">
        <v>4726</v>
      </c>
      <c r="W23" s="450">
        <v>3149</v>
      </c>
      <c r="X23" s="541">
        <v>3902</v>
      </c>
      <c r="Y23" s="542">
        <v>4034</v>
      </c>
    </row>
    <row r="24" spans="1:25" x14ac:dyDescent="0.2">
      <c r="A24" s="365"/>
    </row>
    <row r="26" spans="1:25" ht="13.5" thickBot="1" x14ac:dyDescent="0.25">
      <c r="A26" s="525" t="s">
        <v>191</v>
      </c>
      <c r="B26" s="33" t="s">
        <v>18</v>
      </c>
      <c r="C26" s="33" t="s">
        <v>19</v>
      </c>
      <c r="D26" s="33" t="s">
        <v>20</v>
      </c>
      <c r="E26" s="33" t="s">
        <v>21</v>
      </c>
      <c r="F26" s="33" t="s">
        <v>22</v>
      </c>
      <c r="G26" s="33" t="s">
        <v>23</v>
      </c>
      <c r="H26" s="33" t="s">
        <v>24</v>
      </c>
      <c r="I26" s="33" t="s">
        <v>25</v>
      </c>
      <c r="J26" s="33" t="s">
        <v>26</v>
      </c>
      <c r="K26" s="33" t="s">
        <v>27</v>
      </c>
      <c r="L26" s="33" t="s">
        <v>28</v>
      </c>
      <c r="M26" s="526" t="s">
        <v>29</v>
      </c>
      <c r="N26" s="526" t="s">
        <v>30</v>
      </c>
      <c r="O26" s="33" t="s">
        <v>31</v>
      </c>
      <c r="P26" s="33" t="s">
        <v>32</v>
      </c>
      <c r="Q26" s="33" t="s">
        <v>33</v>
      </c>
      <c r="R26" s="33" t="s">
        <v>34</v>
      </c>
      <c r="S26" s="33" t="s">
        <v>35</v>
      </c>
      <c r="T26" s="33" t="s">
        <v>36</v>
      </c>
      <c r="U26" s="33" t="s">
        <v>37</v>
      </c>
      <c r="V26" s="33" t="s">
        <v>38</v>
      </c>
      <c r="W26" s="33" t="s">
        <v>39</v>
      </c>
    </row>
    <row r="27" spans="1:25" x14ac:dyDescent="0.2">
      <c r="A27" s="527" t="s">
        <v>273</v>
      </c>
      <c r="B27" s="479">
        <v>5533</v>
      </c>
      <c r="C27" s="479">
        <v>5703</v>
      </c>
      <c r="D27" s="479">
        <v>5475</v>
      </c>
      <c r="E27" s="479">
        <v>5112</v>
      </c>
      <c r="F27" s="479">
        <v>4922</v>
      </c>
      <c r="G27" s="479">
        <v>4790</v>
      </c>
      <c r="H27" s="479">
        <v>4407</v>
      </c>
      <c r="I27" s="479">
        <v>4158</v>
      </c>
      <c r="J27" s="479">
        <v>4028</v>
      </c>
      <c r="K27" s="479">
        <v>4338</v>
      </c>
      <c r="L27" s="479">
        <v>4221</v>
      </c>
      <c r="M27" s="479">
        <v>3798</v>
      </c>
      <c r="N27" s="479">
        <v>3727</v>
      </c>
      <c r="O27" s="479">
        <v>3529</v>
      </c>
      <c r="P27" s="479">
        <v>3268</v>
      </c>
      <c r="Q27" s="479">
        <v>3020</v>
      </c>
      <c r="R27" s="479">
        <v>2965</v>
      </c>
      <c r="S27" s="529">
        <v>3215</v>
      </c>
      <c r="T27" s="529">
        <v>3132</v>
      </c>
      <c r="U27" s="529">
        <v>2143</v>
      </c>
      <c r="V27" s="529">
        <v>2664</v>
      </c>
      <c r="W27" s="529">
        <v>2802</v>
      </c>
    </row>
    <row r="28" spans="1:25" x14ac:dyDescent="0.2">
      <c r="A28" s="527" t="s">
        <v>272</v>
      </c>
      <c r="B28" s="479">
        <v>2463</v>
      </c>
      <c r="C28" s="479">
        <v>2495</v>
      </c>
      <c r="D28" s="479">
        <v>2269</v>
      </c>
      <c r="E28" s="479">
        <v>2088</v>
      </c>
      <c r="F28" s="479">
        <v>1965</v>
      </c>
      <c r="G28" s="479">
        <v>1856</v>
      </c>
      <c r="H28" s="479">
        <v>1631</v>
      </c>
      <c r="I28" s="479">
        <v>1584</v>
      </c>
      <c r="J28" s="479">
        <v>1672</v>
      </c>
      <c r="K28" s="479">
        <v>1734</v>
      </c>
      <c r="L28" s="479">
        <v>1640</v>
      </c>
      <c r="M28" s="479">
        <v>1377</v>
      </c>
      <c r="N28" s="479">
        <v>1397</v>
      </c>
      <c r="O28" s="479">
        <v>1331</v>
      </c>
      <c r="P28" s="479">
        <v>1235</v>
      </c>
      <c r="Q28" s="479">
        <v>1249</v>
      </c>
      <c r="R28" s="479">
        <v>1121</v>
      </c>
      <c r="S28" s="529">
        <v>1153</v>
      </c>
      <c r="T28" s="529">
        <v>1157</v>
      </c>
      <c r="U28" s="529">
        <v>705</v>
      </c>
      <c r="V28" s="529">
        <v>859</v>
      </c>
      <c r="W28" s="529">
        <v>827</v>
      </c>
    </row>
    <row r="29" spans="1:25" x14ac:dyDescent="0.2">
      <c r="A29" s="527" t="s">
        <v>271</v>
      </c>
      <c r="B29" s="479">
        <v>346</v>
      </c>
      <c r="C29" s="479">
        <v>298</v>
      </c>
      <c r="D29" s="479">
        <v>322</v>
      </c>
      <c r="E29" s="479">
        <v>344</v>
      </c>
      <c r="F29" s="479">
        <v>338</v>
      </c>
      <c r="G29" s="479">
        <v>406</v>
      </c>
      <c r="H29" s="479">
        <v>344</v>
      </c>
      <c r="I29" s="479">
        <v>301</v>
      </c>
      <c r="J29" s="479">
        <v>289</v>
      </c>
      <c r="K29" s="479">
        <v>305</v>
      </c>
      <c r="L29" s="479">
        <v>360</v>
      </c>
      <c r="M29" s="479">
        <v>349</v>
      </c>
      <c r="N29" s="479">
        <v>340</v>
      </c>
      <c r="O29" s="479">
        <v>335</v>
      </c>
      <c r="P29" s="479">
        <v>324</v>
      </c>
      <c r="Q29" s="479">
        <v>315</v>
      </c>
      <c r="R29" s="479">
        <v>309</v>
      </c>
      <c r="S29" s="529">
        <v>315</v>
      </c>
      <c r="T29" s="529">
        <v>359</v>
      </c>
      <c r="U29" s="529">
        <v>242</v>
      </c>
      <c r="V29" s="529">
        <v>299</v>
      </c>
      <c r="W29" s="529">
        <v>346</v>
      </c>
    </row>
    <row r="30" spans="1:25" x14ac:dyDescent="0.2">
      <c r="A30" s="701"/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529"/>
      <c r="T30" s="529"/>
      <c r="U30" s="529"/>
      <c r="V30" s="529"/>
      <c r="W30" s="529"/>
    </row>
    <row r="31" spans="1:25" ht="15" x14ac:dyDescent="0.25">
      <c r="A31" s="699" t="s">
        <v>490</v>
      </c>
    </row>
    <row r="32" spans="1:25" x14ac:dyDescent="0.2">
      <c r="A32" s="399" t="s">
        <v>275</v>
      </c>
    </row>
    <row r="35" spans="2:2" x14ac:dyDescent="0.2">
      <c r="B35" s="85"/>
    </row>
    <row r="51" spans="1:1" x14ac:dyDescent="0.2">
      <c r="A51" s="430" t="s">
        <v>118</v>
      </c>
    </row>
  </sheetData>
  <mergeCells count="12">
    <mergeCell ref="A5:C5"/>
    <mergeCell ref="A6:C6"/>
    <mergeCell ref="A7:C7"/>
    <mergeCell ref="A2:C2"/>
    <mergeCell ref="A3:C3"/>
    <mergeCell ref="A4:C4"/>
    <mergeCell ref="A16:A19"/>
    <mergeCell ref="A20:A23"/>
    <mergeCell ref="A8:C8"/>
    <mergeCell ref="A9:C9"/>
    <mergeCell ref="A10:C10"/>
    <mergeCell ref="A12:A15"/>
  </mergeCells>
  <hyperlinks>
    <hyperlink ref="M26" r:id="rId1" display="http://dati.istat.it/OECDStat_Metadata/ShowMetadata.ashx?Dataset=DCIS_MORTIFERITISTR1&amp;Coords=[TIME].[2012]&amp;ShowOnWeb=true&amp;Lang=it"/>
    <hyperlink ref="N26" r:id="rId2" display="http://dati.istat.it/OECDStat_Metadata/ShowMetadata.ashx?Dataset=DCIS_MORTIFERITISTR1&amp;Coords=[TIME].[2013]&amp;ShowOnWeb=true&amp;Lang=it"/>
    <hyperlink ref="A1" r:id="rId3" display="http://dati.istat.it/OECDStat_Metadata/ShowMetadata.ashx?Dataset=DCIS_MORTIFERITISTR1&amp;ShowOnWeb=true&amp;Lang=it"/>
    <hyperlink ref="O10" r:id="rId4" display="http://dati.istat.it/OECDStat_Metadata/ShowMetadata.ashx?Dataset=DCIS_MORTIFERITISTR1&amp;Coords=[TIME].[2012]&amp;ShowOnWeb=true&amp;Lang=it"/>
    <hyperlink ref="P10" r:id="rId5" display="http://dati.istat.it/OECDStat_Metadata/ShowMetadata.ashx?Dataset=DCIS_MORTIFERITISTR1&amp;Coords=[TIME].[2013]&amp;ShowOnWeb=true&amp;Lang=it"/>
    <hyperlink ref="U10" r:id="rId6" display="http://dati.istat.it/OECDStat_Metadata/ShowMetadata.ashx?Dataset=DCIS_MORTIFERITISTR1&amp;Coords=[TIME].[2018]&amp;ShowOnWeb=true&amp;Lang=it"/>
    <hyperlink ref="B12" r:id="rId7" display="http://dati.istat.it/OECDStat_Metadata/ShowMetadata.ashx?Dataset=DCIS_MORTIFERITISTR1&amp;Coords=[RUOLO].[C]&amp;ShowOnWeb=true&amp;Lang=it"/>
    <hyperlink ref="B16" r:id="rId8" display="http://dati.istat.it/OECDStat_Metadata/ShowMetadata.ashx?Dataset=DCIS_MORTIFERITISTR1&amp;Coords=[RUOLO].[C]&amp;ShowOnWeb=true&amp;Lang=it"/>
    <hyperlink ref="B20" r:id="rId9" display="http://dati.istat.it/OECDStat_Metadata/ShowMetadata.ashx?Dataset=DCIS_MORTIFERITISTR1&amp;Coords=[RUOLO].[C]&amp;ShowOnWeb=true&amp;Lang=it"/>
    <hyperlink ref="A31" location="Indice!B1" display="Torna all'indice"/>
  </hyperlinks>
  <pageMargins left="0.7" right="0.7" top="0.75" bottom="0.75" header="0.3" footer="0.3"/>
  <drawing r:id="rId1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K64"/>
  <sheetViews>
    <sheetView zoomScale="115" zoomScaleNormal="115" workbookViewId="0"/>
  </sheetViews>
  <sheetFormatPr defaultRowHeight="11.25" x14ac:dyDescent="0.2"/>
  <cols>
    <col min="1" max="1" width="12.7109375" style="840" customWidth="1"/>
    <col min="2" max="2" width="24.28515625" style="841" customWidth="1"/>
    <col min="3" max="4" width="11.140625" style="841" customWidth="1"/>
    <col min="5" max="5" width="10.7109375" style="841" customWidth="1"/>
    <col min="6" max="6" width="11" style="841" customWidth="1"/>
    <col min="7" max="7" width="10.85546875" style="841" customWidth="1"/>
    <col min="8" max="8" width="11.140625" style="841" customWidth="1"/>
    <col min="9" max="9" width="9.140625" style="841"/>
    <col min="10" max="10" width="8.140625" style="841" customWidth="1"/>
    <col min="11" max="11" width="12.140625" style="841" bestFit="1" customWidth="1"/>
    <col min="12" max="12" width="9" style="841" bestFit="1" customWidth="1"/>
    <col min="13" max="13" width="12.140625" style="841" bestFit="1" customWidth="1"/>
    <col min="14" max="14" width="7" style="841" bestFit="1" customWidth="1"/>
    <col min="15" max="15" width="6.140625" style="841" bestFit="1" customWidth="1"/>
    <col min="16" max="16" width="6.7109375" style="841" bestFit="1" customWidth="1"/>
    <col min="17" max="17" width="7.28515625" style="841" bestFit="1" customWidth="1"/>
    <col min="18" max="18" width="7.5703125" style="841" bestFit="1" customWidth="1"/>
    <col min="19" max="19" width="8.42578125" style="841" bestFit="1" customWidth="1"/>
    <col min="20" max="20" width="7.85546875" style="841" bestFit="1" customWidth="1"/>
    <col min="21" max="22" width="21.5703125" style="841" customWidth="1"/>
    <col min="23" max="23" width="18.7109375" style="841" customWidth="1"/>
    <col min="24" max="24" width="13.42578125" style="841" customWidth="1"/>
    <col min="25" max="25" width="10" style="841" customWidth="1"/>
    <col min="26" max="26" width="14.42578125" style="841" bestFit="1" customWidth="1"/>
    <col min="27" max="27" width="10" style="841" customWidth="1"/>
    <col min="28" max="28" width="14.42578125" style="841" bestFit="1" customWidth="1"/>
    <col min="29" max="29" width="10" style="841" customWidth="1"/>
    <col min="30" max="30" width="14.42578125" style="841" bestFit="1" customWidth="1"/>
    <col min="31" max="31" width="10" style="841" customWidth="1"/>
    <col min="32" max="32" width="14.42578125" style="841" bestFit="1" customWidth="1"/>
    <col min="33" max="33" width="10" style="841" customWidth="1"/>
    <col min="34" max="34" width="14.42578125" style="841" bestFit="1" customWidth="1"/>
    <col min="35" max="35" width="11" style="841" customWidth="1"/>
    <col min="36" max="36" width="15.42578125" style="841" bestFit="1" customWidth="1"/>
    <col min="37" max="37" width="18.7109375" style="841" bestFit="1" customWidth="1"/>
    <col min="38" max="16384" width="9.140625" style="841"/>
  </cols>
  <sheetData>
    <row r="1" spans="1:20" ht="15" x14ac:dyDescent="0.25">
      <c r="A1" s="699" t="s">
        <v>490</v>
      </c>
    </row>
    <row r="3" spans="1:20" ht="12.75" customHeight="1" x14ac:dyDescent="0.2">
      <c r="A3" s="840" t="s">
        <v>590</v>
      </c>
    </row>
    <row r="4" spans="1:20" ht="12.75" customHeight="1" x14ac:dyDescent="0.2"/>
    <row r="5" spans="1:20" x14ac:dyDescent="0.2">
      <c r="A5" s="842"/>
      <c r="B5" s="843"/>
      <c r="C5" s="843"/>
      <c r="D5" s="843"/>
      <c r="E5" s="843"/>
      <c r="F5" s="1055" t="s">
        <v>547</v>
      </c>
      <c r="G5" s="1055"/>
      <c r="H5" s="1055"/>
    </row>
    <row r="6" spans="1:20" s="840" customFormat="1" ht="12" thickBot="1" x14ac:dyDescent="0.25">
      <c r="A6" s="844" t="s">
        <v>8</v>
      </c>
      <c r="B6" s="844" t="s">
        <v>548</v>
      </c>
      <c r="C6" s="845" t="s">
        <v>18</v>
      </c>
      <c r="D6" s="845">
        <v>2011</v>
      </c>
      <c r="E6" s="845">
        <v>2022</v>
      </c>
      <c r="F6" s="845" t="s">
        <v>549</v>
      </c>
      <c r="G6" s="845" t="s">
        <v>132</v>
      </c>
      <c r="H6" s="845" t="s">
        <v>131</v>
      </c>
    </row>
    <row r="7" spans="1:20" x14ac:dyDescent="0.2">
      <c r="A7" s="1056" t="s">
        <v>550</v>
      </c>
      <c r="B7" s="843" t="s">
        <v>551</v>
      </c>
      <c r="C7" s="846">
        <v>33239029</v>
      </c>
      <c r="D7" s="846">
        <v>37113300</v>
      </c>
      <c r="E7" s="846">
        <v>40213061</v>
      </c>
      <c r="F7" s="847">
        <f>(D7-C7)/C7*100</f>
        <v>11.65578874160253</v>
      </c>
      <c r="G7" s="847">
        <f>(E7-D7)/D7*100</f>
        <v>8.3521567739866835</v>
      </c>
      <c r="H7" s="847">
        <f>(E7-C7)/C7*100</f>
        <v>20.981455264532549</v>
      </c>
      <c r="K7" s="840"/>
      <c r="L7" s="840"/>
      <c r="M7" s="840"/>
      <c r="N7" s="840"/>
      <c r="O7" s="840"/>
      <c r="P7" s="840"/>
      <c r="Q7" s="840"/>
      <c r="R7" s="840"/>
      <c r="S7" s="840"/>
      <c r="T7" s="840"/>
    </row>
    <row r="8" spans="1:20" x14ac:dyDescent="0.2">
      <c r="A8" s="1056"/>
      <c r="B8" s="843" t="s">
        <v>552</v>
      </c>
      <c r="C8" s="846">
        <v>89858</v>
      </c>
      <c r="D8" s="846">
        <v>100438</v>
      </c>
      <c r="E8" s="846">
        <v>100014</v>
      </c>
      <c r="F8" s="847">
        <f t="shared" ref="F8:G60" si="0">(D8-C8)/C8*100</f>
        <v>11.774132520198535</v>
      </c>
      <c r="G8" s="847">
        <f t="shared" si="0"/>
        <v>-0.42215097871323604</v>
      </c>
      <c r="H8" s="847">
        <f t="shared" ref="H8:H60" si="1">(E8-C8)/C8*100</f>
        <v>11.302276925816287</v>
      </c>
    </row>
    <row r="9" spans="1:20" x14ac:dyDescent="0.2">
      <c r="A9" s="1056"/>
      <c r="B9" s="843" t="s">
        <v>553</v>
      </c>
      <c r="C9" s="846">
        <v>3541545</v>
      </c>
      <c r="D9" s="846">
        <v>4693574</v>
      </c>
      <c r="E9" s="846">
        <v>5159187</v>
      </c>
      <c r="F9" s="847">
        <f t="shared" si="0"/>
        <v>32.528995113714494</v>
      </c>
      <c r="G9" s="847">
        <f t="shared" si="0"/>
        <v>9.9202228408458026</v>
      </c>
      <c r="H9" s="847">
        <f t="shared" si="1"/>
        <v>45.676166757728623</v>
      </c>
    </row>
    <row r="10" spans="1:20" x14ac:dyDescent="0.2">
      <c r="A10" s="1056"/>
      <c r="B10" s="843" t="s">
        <v>554</v>
      </c>
      <c r="C10" s="846">
        <v>124149</v>
      </c>
      <c r="D10" s="846">
        <v>159766</v>
      </c>
      <c r="E10" s="846">
        <v>213731</v>
      </c>
      <c r="F10" s="847">
        <f t="shared" si="0"/>
        <v>28.688914127379199</v>
      </c>
      <c r="G10" s="847">
        <f t="shared" si="0"/>
        <v>33.777524629771037</v>
      </c>
      <c r="H10" s="847">
        <f t="shared" si="1"/>
        <v>72.156843792539604</v>
      </c>
    </row>
    <row r="11" spans="1:20" x14ac:dyDescent="0.2">
      <c r="A11" s="1056"/>
      <c r="B11" s="843" t="s">
        <v>555</v>
      </c>
      <c r="C11" s="846">
        <v>827238</v>
      </c>
      <c r="D11" s="846">
        <v>353376</v>
      </c>
      <c r="E11" s="846">
        <v>444730</v>
      </c>
      <c r="F11" s="847">
        <f t="shared" si="0"/>
        <v>-57.282426580983945</v>
      </c>
      <c r="G11" s="847">
        <f t="shared" si="0"/>
        <v>25.851783935524768</v>
      </c>
      <c r="H11" s="847">
        <f t="shared" si="1"/>
        <v>-46.239171798200765</v>
      </c>
    </row>
    <row r="12" spans="1:20" x14ac:dyDescent="0.2">
      <c r="A12" s="1056"/>
      <c r="B12" s="843" t="s">
        <v>556</v>
      </c>
      <c r="C12" s="846">
        <v>3732306</v>
      </c>
      <c r="D12" s="846">
        <v>6428476</v>
      </c>
      <c r="E12" s="846">
        <v>7302597</v>
      </c>
      <c r="F12" s="847">
        <f t="shared" si="0"/>
        <v>72.238717832889378</v>
      </c>
      <c r="G12" s="847">
        <f t="shared" si="0"/>
        <v>13.597639627183799</v>
      </c>
      <c r="H12" s="847">
        <f t="shared" si="1"/>
        <v>95.659117982287626</v>
      </c>
    </row>
    <row r="13" spans="1:20" x14ac:dyDescent="0.2">
      <c r="A13" s="1056"/>
      <c r="B13" s="843" t="s">
        <v>557</v>
      </c>
      <c r="C13" s="846">
        <v>382149</v>
      </c>
      <c r="D13" s="846">
        <v>360743</v>
      </c>
      <c r="E13" s="846">
        <v>330100</v>
      </c>
      <c r="F13" s="847">
        <f t="shared" si="0"/>
        <v>-5.6014800509748817</v>
      </c>
      <c r="G13" s="847">
        <f t="shared" si="0"/>
        <v>-8.4944129200012188</v>
      </c>
      <c r="H13" s="847">
        <f t="shared" si="1"/>
        <v>-13.620080125814802</v>
      </c>
    </row>
    <row r="14" spans="1:20" x14ac:dyDescent="0.2">
      <c r="A14" s="1056"/>
      <c r="B14" s="843" t="s">
        <v>558</v>
      </c>
      <c r="C14" s="846">
        <v>353</v>
      </c>
      <c r="D14" s="846">
        <v>28</v>
      </c>
      <c r="E14" s="846">
        <v>21</v>
      </c>
      <c r="F14" s="847">
        <f t="shared" si="0"/>
        <v>-92.067988668555245</v>
      </c>
      <c r="G14" s="847">
        <f t="shared" si="0"/>
        <v>-25</v>
      </c>
      <c r="H14" s="847">
        <f t="shared" si="1"/>
        <v>-94.050991501416419</v>
      </c>
    </row>
    <row r="15" spans="1:20" x14ac:dyDescent="0.2">
      <c r="A15" s="1057"/>
      <c r="B15" s="848" t="s">
        <v>228</v>
      </c>
      <c r="C15" s="849">
        <v>41936627</v>
      </c>
      <c r="D15" s="849">
        <v>49209701</v>
      </c>
      <c r="E15" s="849">
        <v>53763441</v>
      </c>
      <c r="F15" s="850">
        <f t="shared" si="0"/>
        <v>17.343011396696259</v>
      </c>
      <c r="G15" s="850">
        <f t="shared" si="0"/>
        <v>9.2537445005000141</v>
      </c>
      <c r="H15" s="850">
        <f t="shared" si="1"/>
        <v>28.201633860539143</v>
      </c>
    </row>
    <row r="16" spans="1:20" x14ac:dyDescent="0.2">
      <c r="A16" s="1056" t="s">
        <v>79</v>
      </c>
      <c r="B16" s="843" t="s">
        <v>551</v>
      </c>
      <c r="C16" s="846">
        <v>725133</v>
      </c>
      <c r="D16" s="846">
        <v>851197</v>
      </c>
      <c r="E16" s="846">
        <v>903081</v>
      </c>
      <c r="F16" s="847">
        <f t="shared" si="0"/>
        <v>17.384948692170955</v>
      </c>
      <c r="G16" s="847">
        <f t="shared" si="0"/>
        <v>6.0954162197470154</v>
      </c>
      <c r="H16" s="847">
        <f t="shared" si="1"/>
        <v>24.540049894295255</v>
      </c>
      <c r="K16" s="840"/>
    </row>
    <row r="17" spans="1:37" x14ac:dyDescent="0.2">
      <c r="A17" s="1056"/>
      <c r="B17" s="843" t="s">
        <v>552</v>
      </c>
      <c r="C17" s="846">
        <v>2906</v>
      </c>
      <c r="D17" s="846">
        <v>3365</v>
      </c>
      <c r="E17" s="846">
        <v>3205</v>
      </c>
      <c r="F17" s="847">
        <f t="shared" si="0"/>
        <v>15.794907088781832</v>
      </c>
      <c r="G17" s="847">
        <f t="shared" si="0"/>
        <v>-4.7548291233283804</v>
      </c>
      <c r="H17" s="847">
        <f t="shared" si="1"/>
        <v>10.289057123193393</v>
      </c>
      <c r="K17" s="840"/>
    </row>
    <row r="18" spans="1:37" x14ac:dyDescent="0.2">
      <c r="A18" s="1056"/>
      <c r="B18" s="843" t="s">
        <v>553</v>
      </c>
      <c r="C18" s="846">
        <v>82832</v>
      </c>
      <c r="D18" s="846">
        <v>118125</v>
      </c>
      <c r="E18" s="846">
        <v>131557</v>
      </c>
      <c r="F18" s="847">
        <f t="shared" si="0"/>
        <v>42.607929302684951</v>
      </c>
      <c r="G18" s="847">
        <f t="shared" si="0"/>
        <v>11.371005291005291</v>
      </c>
      <c r="H18" s="847">
        <f t="shared" si="1"/>
        <v>58.823884489086339</v>
      </c>
      <c r="K18" s="840"/>
    </row>
    <row r="19" spans="1:37" x14ac:dyDescent="0.2">
      <c r="A19" s="1056"/>
      <c r="B19" s="843" t="s">
        <v>554</v>
      </c>
      <c r="C19" s="846">
        <v>3119</v>
      </c>
      <c r="D19" s="846">
        <v>4030</v>
      </c>
      <c r="E19" s="846">
        <v>5080</v>
      </c>
      <c r="F19" s="847">
        <f t="shared" si="0"/>
        <v>29.208079512664316</v>
      </c>
      <c r="G19" s="847">
        <f t="shared" si="0"/>
        <v>26.054590570719604</v>
      </c>
      <c r="H19" s="847">
        <f t="shared" si="1"/>
        <v>62.872715613978833</v>
      </c>
      <c r="K19" s="840"/>
    </row>
    <row r="20" spans="1:37" x14ac:dyDescent="0.2">
      <c r="A20" s="1056"/>
      <c r="B20" s="843" t="s">
        <v>555</v>
      </c>
      <c r="C20" s="846">
        <v>13669</v>
      </c>
      <c r="D20" s="846">
        <v>8869</v>
      </c>
      <c r="E20" s="846">
        <v>10581</v>
      </c>
      <c r="F20" s="847">
        <f t="shared" si="0"/>
        <v>-35.115955812422264</v>
      </c>
      <c r="G20" s="847">
        <f t="shared" si="0"/>
        <v>19.303190889615514</v>
      </c>
      <c r="H20" s="847">
        <f t="shared" si="1"/>
        <v>-22.591264905991657</v>
      </c>
      <c r="K20" s="840"/>
    </row>
    <row r="21" spans="1:37" x14ac:dyDescent="0.2">
      <c r="A21" s="1056"/>
      <c r="B21" s="843" t="s">
        <v>556</v>
      </c>
      <c r="C21" s="846">
        <v>70806</v>
      </c>
      <c r="D21" s="846">
        <v>140869</v>
      </c>
      <c r="E21" s="846">
        <v>152672</v>
      </c>
      <c r="F21" s="847">
        <f t="shared" si="0"/>
        <v>98.950653899387049</v>
      </c>
      <c r="G21" s="847">
        <f t="shared" si="0"/>
        <v>8.3787064577728252</v>
      </c>
      <c r="H21" s="847">
        <f t="shared" si="1"/>
        <v>115.62014518543626</v>
      </c>
      <c r="K21" s="840"/>
    </row>
    <row r="22" spans="1:37" x14ac:dyDescent="0.2">
      <c r="A22" s="1056"/>
      <c r="B22" s="843" t="s">
        <v>557</v>
      </c>
      <c r="C22" s="846">
        <v>7635</v>
      </c>
      <c r="D22" s="846">
        <v>8786</v>
      </c>
      <c r="E22" s="846">
        <v>7920</v>
      </c>
      <c r="F22" s="847">
        <f t="shared" si="0"/>
        <v>15.075311067452521</v>
      </c>
      <c r="G22" s="847">
        <f t="shared" si="0"/>
        <v>-9.8565900295925335</v>
      </c>
      <c r="H22" s="847">
        <f t="shared" si="1"/>
        <v>3.7328094302554029</v>
      </c>
      <c r="K22" s="840"/>
    </row>
    <row r="23" spans="1:37" ht="12.75" x14ac:dyDescent="0.2">
      <c r="A23" s="1056"/>
      <c r="B23" s="843" t="s">
        <v>558</v>
      </c>
      <c r="C23" s="846">
        <v>2</v>
      </c>
      <c r="D23" s="846">
        <v>1</v>
      </c>
      <c r="E23" s="846">
        <v>1</v>
      </c>
      <c r="F23" s="847">
        <f>(D23-C23)/C23*100</f>
        <v>-50</v>
      </c>
      <c r="G23" s="847">
        <f t="shared" si="0"/>
        <v>0</v>
      </c>
      <c r="H23" s="847">
        <f t="shared" si="1"/>
        <v>-50</v>
      </c>
      <c r="J23" s="4"/>
      <c r="K23" s="840"/>
    </row>
    <row r="24" spans="1:37" ht="12.75" x14ac:dyDescent="0.2">
      <c r="A24" s="1057"/>
      <c r="B24" s="848" t="s">
        <v>228</v>
      </c>
      <c r="C24" s="849">
        <v>906102</v>
      </c>
      <c r="D24" s="849">
        <v>1135242</v>
      </c>
      <c r="E24" s="849">
        <v>1214097</v>
      </c>
      <c r="F24" s="850">
        <f t="shared" si="0"/>
        <v>25.288543673891017</v>
      </c>
      <c r="G24" s="850">
        <f t="shared" si="0"/>
        <v>6.9460960746695415</v>
      </c>
      <c r="H24" s="850">
        <f t="shared" si="1"/>
        <v>33.991206288033801</v>
      </c>
      <c r="J24" s="4"/>
      <c r="K24" s="840"/>
    </row>
    <row r="25" spans="1:37" ht="12.75" customHeight="1" x14ac:dyDescent="0.2">
      <c r="A25" s="1056" t="s">
        <v>80</v>
      </c>
      <c r="B25" s="843" t="s">
        <v>551</v>
      </c>
      <c r="C25" s="846">
        <v>170230</v>
      </c>
      <c r="D25" s="846">
        <v>205381</v>
      </c>
      <c r="E25" s="846">
        <v>217263</v>
      </c>
      <c r="F25" s="847">
        <f t="shared" si="0"/>
        <v>20.649121776420138</v>
      </c>
      <c r="G25" s="847">
        <f t="shared" si="0"/>
        <v>5.7853452851042695</v>
      </c>
      <c r="H25" s="847">
        <f t="shared" si="1"/>
        <v>27.629090054631966</v>
      </c>
      <c r="K25" s="840"/>
    </row>
    <row r="26" spans="1:37" ht="12.75" x14ac:dyDescent="0.2">
      <c r="A26" s="1056"/>
      <c r="B26" s="843" t="s">
        <v>552</v>
      </c>
      <c r="C26" s="846">
        <v>469</v>
      </c>
      <c r="D26" s="846">
        <v>569</v>
      </c>
      <c r="E26" s="846">
        <v>577</v>
      </c>
      <c r="F26" s="847">
        <f t="shared" si="0"/>
        <v>21.321961620469082</v>
      </c>
      <c r="G26" s="847">
        <f t="shared" si="0"/>
        <v>1.4059753954305798</v>
      </c>
      <c r="H26" s="847">
        <f t="shared" si="1"/>
        <v>23.027718550106609</v>
      </c>
      <c r="J26" s="4"/>
      <c r="K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 x14ac:dyDescent="0.2">
      <c r="A27" s="1056"/>
      <c r="B27" s="843" t="s">
        <v>553</v>
      </c>
      <c r="C27" s="846">
        <v>18096</v>
      </c>
      <c r="D27" s="846">
        <v>27662</v>
      </c>
      <c r="E27" s="846">
        <v>31646</v>
      </c>
      <c r="F27" s="847">
        <f t="shared" si="0"/>
        <v>52.862511052166226</v>
      </c>
      <c r="G27" s="847">
        <f t="shared" si="0"/>
        <v>14.402429325428384</v>
      </c>
      <c r="H27" s="847">
        <f t="shared" si="1"/>
        <v>74.878426171529625</v>
      </c>
      <c r="J27" s="4"/>
      <c r="K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 x14ac:dyDescent="0.2">
      <c r="A28" s="1056"/>
      <c r="B28" s="843" t="s">
        <v>554</v>
      </c>
      <c r="C28" s="846">
        <v>506</v>
      </c>
      <c r="D28" s="846">
        <v>791</v>
      </c>
      <c r="E28" s="846">
        <v>981</v>
      </c>
      <c r="F28" s="847">
        <f t="shared" si="0"/>
        <v>56.324110671936758</v>
      </c>
      <c r="G28" s="847">
        <f t="shared" si="0"/>
        <v>24.020227560050568</v>
      </c>
      <c r="H28" s="847">
        <f t="shared" si="1"/>
        <v>93.873517786561266</v>
      </c>
      <c r="J28" s="4"/>
      <c r="K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 x14ac:dyDescent="0.2">
      <c r="A29" s="1056"/>
      <c r="B29" s="843" t="s">
        <v>555</v>
      </c>
      <c r="C29" s="846">
        <v>3721</v>
      </c>
      <c r="D29" s="846">
        <v>2055</v>
      </c>
      <c r="E29" s="846">
        <v>2485</v>
      </c>
      <c r="F29" s="847">
        <f t="shared" si="0"/>
        <v>-44.772910507927975</v>
      </c>
      <c r="G29" s="847">
        <f t="shared" si="0"/>
        <v>20.924574209245741</v>
      </c>
      <c r="H29" s="847">
        <f t="shared" si="1"/>
        <v>-33.216877183552803</v>
      </c>
      <c r="J29" s="4"/>
      <c r="K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x14ac:dyDescent="0.2">
      <c r="A30" s="1056"/>
      <c r="B30" s="843" t="s">
        <v>556</v>
      </c>
      <c r="C30" s="846">
        <v>11535</v>
      </c>
      <c r="D30" s="846">
        <v>25091</v>
      </c>
      <c r="E30" s="846">
        <v>27686</v>
      </c>
      <c r="F30" s="847">
        <f t="shared" si="0"/>
        <v>117.52058951018638</v>
      </c>
      <c r="G30" s="847">
        <f t="shared" si="0"/>
        <v>10.342353832051334</v>
      </c>
      <c r="H30" s="847">
        <f t="shared" si="1"/>
        <v>140.01733853489381</v>
      </c>
      <c r="J30" s="4"/>
      <c r="K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37" ht="12.75" x14ac:dyDescent="0.2">
      <c r="A31" s="1056"/>
      <c r="B31" s="843" t="s">
        <v>557</v>
      </c>
      <c r="C31" s="846">
        <v>2094</v>
      </c>
      <c r="D31" s="846">
        <v>2819</v>
      </c>
      <c r="E31" s="846">
        <v>2662</v>
      </c>
      <c r="F31" s="847">
        <f t="shared" si="0"/>
        <v>34.622731614135624</v>
      </c>
      <c r="G31" s="847">
        <f t="shared" si="0"/>
        <v>-5.5693508336289463</v>
      </c>
      <c r="H31" s="847">
        <f t="shared" si="1"/>
        <v>27.125119388729701</v>
      </c>
      <c r="J31" s="4"/>
      <c r="K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37" ht="12.75" x14ac:dyDescent="0.2">
      <c r="A32" s="1056"/>
      <c r="B32" s="843" t="s">
        <v>558</v>
      </c>
      <c r="C32" s="846">
        <v>1</v>
      </c>
      <c r="D32" s="846">
        <v>0</v>
      </c>
      <c r="E32" s="846">
        <v>0</v>
      </c>
      <c r="F32" s="847">
        <f t="shared" si="0"/>
        <v>-100</v>
      </c>
      <c r="G32" s="851" t="s">
        <v>53</v>
      </c>
      <c r="H32" s="847">
        <f t="shared" si="1"/>
        <v>-100</v>
      </c>
      <c r="J32" s="4"/>
      <c r="K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 x14ac:dyDescent="0.2">
      <c r="A33" s="1057"/>
      <c r="B33" s="848" t="s">
        <v>228</v>
      </c>
      <c r="C33" s="849">
        <v>206652</v>
      </c>
      <c r="D33" s="849">
        <v>264368</v>
      </c>
      <c r="E33" s="849">
        <v>283300</v>
      </c>
      <c r="F33" s="850">
        <f t="shared" si="0"/>
        <v>27.929078837853012</v>
      </c>
      <c r="G33" s="850">
        <f t="shared" si="0"/>
        <v>7.1612298008836177</v>
      </c>
      <c r="H33" s="850">
        <f t="shared" si="1"/>
        <v>37.090374155585238</v>
      </c>
      <c r="J33" s="4"/>
      <c r="K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 customHeight="1" x14ac:dyDescent="0.2">
      <c r="A34" s="1056" t="s">
        <v>81</v>
      </c>
      <c r="B34" s="843" t="s">
        <v>551</v>
      </c>
      <c r="C34" s="846">
        <v>171646</v>
      </c>
      <c r="D34" s="846">
        <v>201207</v>
      </c>
      <c r="E34" s="846">
        <v>217350</v>
      </c>
      <c r="F34" s="847">
        <f t="shared" si="0"/>
        <v>17.222073336984259</v>
      </c>
      <c r="G34" s="847">
        <f t="shared" si="0"/>
        <v>8.023080707927658</v>
      </c>
      <c r="H34" s="847">
        <f t="shared" si="1"/>
        <v>26.626894888316649</v>
      </c>
      <c r="J34" s="4"/>
      <c r="K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 x14ac:dyDescent="0.2">
      <c r="A35" s="1056"/>
      <c r="B35" s="843" t="s">
        <v>552</v>
      </c>
      <c r="C35" s="846">
        <v>471</v>
      </c>
      <c r="D35" s="846">
        <v>537</v>
      </c>
      <c r="E35" s="846">
        <v>529</v>
      </c>
      <c r="F35" s="847">
        <f t="shared" si="0"/>
        <v>14.012738853503185</v>
      </c>
      <c r="G35" s="847">
        <f t="shared" si="0"/>
        <v>-1.4897579143389199</v>
      </c>
      <c r="H35" s="847">
        <f t="shared" si="1"/>
        <v>12.314225053078557</v>
      </c>
      <c r="J35" s="4"/>
      <c r="K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.75" x14ac:dyDescent="0.2">
      <c r="A36" s="1056"/>
      <c r="B36" s="843" t="s">
        <v>553</v>
      </c>
      <c r="C36" s="846">
        <v>20057</v>
      </c>
      <c r="D36" s="846">
        <v>29259</v>
      </c>
      <c r="E36" s="846">
        <v>33095</v>
      </c>
      <c r="F36" s="847">
        <f t="shared" si="0"/>
        <v>45.879244154160645</v>
      </c>
      <c r="G36" s="847">
        <f t="shared" si="0"/>
        <v>13.110495915786597</v>
      </c>
      <c r="H36" s="847">
        <f t="shared" si="1"/>
        <v>65.004736500972228</v>
      </c>
      <c r="J36" s="4"/>
      <c r="K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2.75" x14ac:dyDescent="0.2">
      <c r="A37" s="1056"/>
      <c r="B37" s="843" t="s">
        <v>554</v>
      </c>
      <c r="C37" s="846">
        <v>733</v>
      </c>
      <c r="D37" s="846">
        <v>845</v>
      </c>
      <c r="E37" s="846">
        <v>918</v>
      </c>
      <c r="F37" s="847">
        <f t="shared" si="0"/>
        <v>15.279672578444748</v>
      </c>
      <c r="G37" s="847">
        <f t="shared" si="0"/>
        <v>8.6390532544378704</v>
      </c>
      <c r="H37" s="847">
        <f t="shared" si="1"/>
        <v>25.238744884038201</v>
      </c>
      <c r="J37" s="4"/>
      <c r="K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 x14ac:dyDescent="0.2">
      <c r="A38" s="1056"/>
      <c r="B38" s="843" t="s">
        <v>555</v>
      </c>
      <c r="C38" s="846">
        <v>2809</v>
      </c>
      <c r="D38" s="846">
        <v>1741</v>
      </c>
      <c r="E38" s="846">
        <v>2039</v>
      </c>
      <c r="F38" s="847">
        <f t="shared" si="0"/>
        <v>-38.020647917408326</v>
      </c>
      <c r="G38" s="847">
        <f t="shared" si="0"/>
        <v>17.116599655370475</v>
      </c>
      <c r="H38" s="847">
        <f t="shared" si="1"/>
        <v>-27.41189035243859</v>
      </c>
      <c r="J38" s="4"/>
      <c r="K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2.75" x14ac:dyDescent="0.2">
      <c r="A39" s="1056"/>
      <c r="B39" s="843" t="s">
        <v>556</v>
      </c>
      <c r="C39" s="846">
        <v>16648</v>
      </c>
      <c r="D39" s="846">
        <v>32512</v>
      </c>
      <c r="E39" s="846">
        <v>35366</v>
      </c>
      <c r="F39" s="847">
        <f t="shared" si="0"/>
        <v>95.290725612686217</v>
      </c>
      <c r="G39" s="847">
        <f t="shared" si="0"/>
        <v>8.7782972440944871</v>
      </c>
      <c r="H39" s="847">
        <f t="shared" si="1"/>
        <v>112.43392599711677</v>
      </c>
      <c r="J39" s="4"/>
      <c r="K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2.75" x14ac:dyDescent="0.2">
      <c r="A40" s="1056"/>
      <c r="B40" s="843" t="s">
        <v>557</v>
      </c>
      <c r="C40" s="846">
        <v>854</v>
      </c>
      <c r="D40" s="846">
        <v>1266</v>
      </c>
      <c r="E40" s="846">
        <v>1252</v>
      </c>
      <c r="F40" s="847">
        <f t="shared" si="0"/>
        <v>48.24355971896955</v>
      </c>
      <c r="G40" s="847">
        <f t="shared" si="0"/>
        <v>-1.1058451816745656</v>
      </c>
      <c r="H40" s="847">
        <f t="shared" si="1"/>
        <v>46.604215456674474</v>
      </c>
      <c r="J40" s="4"/>
      <c r="K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.75" x14ac:dyDescent="0.2">
      <c r="A41" s="1056"/>
      <c r="B41" s="843" t="s">
        <v>558</v>
      </c>
      <c r="C41" s="846">
        <v>0</v>
      </c>
      <c r="D41" s="846">
        <v>0</v>
      </c>
      <c r="E41" s="846">
        <v>0</v>
      </c>
      <c r="F41" s="851" t="s">
        <v>53</v>
      </c>
      <c r="G41" s="851" t="s">
        <v>53</v>
      </c>
      <c r="H41" s="851" t="s">
        <v>53</v>
      </c>
      <c r="J41" s="4"/>
      <c r="K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x14ac:dyDescent="0.2">
      <c r="A42" s="1057"/>
      <c r="B42" s="848" t="s">
        <v>228</v>
      </c>
      <c r="C42" s="849">
        <v>213218</v>
      </c>
      <c r="D42" s="849">
        <v>267367</v>
      </c>
      <c r="E42" s="849">
        <v>290549</v>
      </c>
      <c r="F42" s="850">
        <f t="shared" si="0"/>
        <v>25.396073502237147</v>
      </c>
      <c r="G42" s="850">
        <f t="shared" si="0"/>
        <v>8.6704791541214874</v>
      </c>
      <c r="H42" s="850">
        <f t="shared" si="1"/>
        <v>36.268513915335475</v>
      </c>
      <c r="J42" s="4"/>
      <c r="K42" s="4"/>
      <c r="M42" s="4"/>
    </row>
    <row r="43" spans="1:24" ht="12.75" customHeight="1" x14ac:dyDescent="0.2">
      <c r="A43" s="1056" t="s">
        <v>82</v>
      </c>
      <c r="B43" s="843" t="s">
        <v>551</v>
      </c>
      <c r="C43" s="846">
        <v>169772</v>
      </c>
      <c r="D43" s="846">
        <v>194100</v>
      </c>
      <c r="E43" s="846">
        <v>203448</v>
      </c>
      <c r="F43" s="847">
        <f t="shared" si="0"/>
        <v>14.329807035317957</v>
      </c>
      <c r="G43" s="847">
        <f t="shared" si="0"/>
        <v>4.8160741885625971</v>
      </c>
      <c r="H43" s="847">
        <f t="shared" si="1"/>
        <v>19.836015361779328</v>
      </c>
      <c r="J43" s="4"/>
      <c r="K43" s="4"/>
      <c r="M43" s="4"/>
    </row>
    <row r="44" spans="1:24" ht="12.75" x14ac:dyDescent="0.2">
      <c r="A44" s="1056"/>
      <c r="B44" s="843" t="s">
        <v>552</v>
      </c>
      <c r="C44" s="846">
        <v>394</v>
      </c>
      <c r="D44" s="846">
        <v>424</v>
      </c>
      <c r="E44" s="846">
        <v>249</v>
      </c>
      <c r="F44" s="847">
        <f t="shared" si="0"/>
        <v>7.6142131979695442</v>
      </c>
      <c r="G44" s="847">
        <f t="shared" si="0"/>
        <v>-41.273584905660378</v>
      </c>
      <c r="H44" s="847">
        <f t="shared" si="1"/>
        <v>-36.802030456852791</v>
      </c>
      <c r="J44" s="4"/>
      <c r="K44" s="4"/>
      <c r="M44" s="4"/>
    </row>
    <row r="45" spans="1:24" ht="12.75" x14ac:dyDescent="0.2">
      <c r="A45" s="1056"/>
      <c r="B45" s="843" t="s">
        <v>553</v>
      </c>
      <c r="C45" s="846">
        <v>18366</v>
      </c>
      <c r="D45" s="846">
        <v>24646</v>
      </c>
      <c r="E45" s="846">
        <v>26313</v>
      </c>
      <c r="F45" s="847">
        <f t="shared" si="0"/>
        <v>34.193618643144944</v>
      </c>
      <c r="G45" s="847">
        <f t="shared" si="0"/>
        <v>6.763775054775623</v>
      </c>
      <c r="H45" s="847">
        <f t="shared" si="1"/>
        <v>43.270173146030707</v>
      </c>
      <c r="J45" s="4"/>
      <c r="K45" s="4"/>
      <c r="M45" s="4"/>
    </row>
    <row r="46" spans="1:24" ht="12.75" x14ac:dyDescent="0.2">
      <c r="A46" s="1056"/>
      <c r="B46" s="843" t="s">
        <v>554</v>
      </c>
      <c r="C46" s="846">
        <v>632</v>
      </c>
      <c r="D46" s="846">
        <v>746</v>
      </c>
      <c r="E46" s="846">
        <v>1129</v>
      </c>
      <c r="F46" s="847">
        <f t="shared" si="0"/>
        <v>18.037974683544302</v>
      </c>
      <c r="G46" s="847">
        <f t="shared" si="0"/>
        <v>51.34048257372654</v>
      </c>
      <c r="H46" s="847">
        <f t="shared" si="1"/>
        <v>78.639240506329116</v>
      </c>
      <c r="J46" s="4"/>
      <c r="K46" s="4"/>
    </row>
    <row r="47" spans="1:24" ht="12.75" x14ac:dyDescent="0.2">
      <c r="A47" s="1056"/>
      <c r="B47" s="843" t="s">
        <v>555</v>
      </c>
      <c r="C47" s="846">
        <v>3181</v>
      </c>
      <c r="D47" s="846">
        <v>1992</v>
      </c>
      <c r="E47" s="846">
        <v>2361</v>
      </c>
      <c r="F47" s="847">
        <f t="shared" si="0"/>
        <v>-37.378182961332911</v>
      </c>
      <c r="G47" s="847">
        <f t="shared" si="0"/>
        <v>18.524096385542169</v>
      </c>
      <c r="H47" s="847">
        <f t="shared" si="1"/>
        <v>-25.778057214712351</v>
      </c>
      <c r="J47" s="4"/>
      <c r="K47" s="4"/>
    </row>
    <row r="48" spans="1:24" ht="12.75" x14ac:dyDescent="0.2">
      <c r="A48" s="1056"/>
      <c r="B48" s="843" t="s">
        <v>556</v>
      </c>
      <c r="C48" s="846">
        <v>20665</v>
      </c>
      <c r="D48" s="846">
        <v>39418</v>
      </c>
      <c r="E48" s="846">
        <v>41177</v>
      </c>
      <c r="F48" s="847">
        <f t="shared" si="0"/>
        <v>90.747640938785395</v>
      </c>
      <c r="G48" s="847">
        <f t="shared" si="0"/>
        <v>4.4624283322340048</v>
      </c>
      <c r="H48" s="847">
        <f t="shared" si="1"/>
        <v>99.259617711105733</v>
      </c>
      <c r="J48" s="4"/>
      <c r="K48" s="4"/>
    </row>
    <row r="49" spans="1:11" ht="12.75" x14ac:dyDescent="0.2">
      <c r="A49" s="1056"/>
      <c r="B49" s="843" t="s">
        <v>557</v>
      </c>
      <c r="C49" s="846">
        <v>1359</v>
      </c>
      <c r="D49" s="846">
        <v>1457</v>
      </c>
      <c r="E49" s="846">
        <v>1261</v>
      </c>
      <c r="F49" s="847">
        <f>(D49-C49)/C49*100</f>
        <v>7.2111846946284031</v>
      </c>
      <c r="G49" s="847">
        <f t="shared" si="0"/>
        <v>-13.452299245024021</v>
      </c>
      <c r="H49" s="847">
        <f t="shared" si="1"/>
        <v>-7.2111846946284031</v>
      </c>
      <c r="J49" s="4"/>
      <c r="K49" s="4"/>
    </row>
    <row r="50" spans="1:11" ht="12.75" x14ac:dyDescent="0.2">
      <c r="A50" s="1056"/>
      <c r="B50" s="843" t="s">
        <v>558</v>
      </c>
      <c r="C50" s="846">
        <v>0</v>
      </c>
      <c r="D50" s="846">
        <v>1</v>
      </c>
      <c r="E50" s="846">
        <v>1</v>
      </c>
      <c r="F50" s="851" t="s">
        <v>53</v>
      </c>
      <c r="G50" s="847">
        <f>(E50-D50)/D50*100</f>
        <v>0</v>
      </c>
      <c r="H50" s="851" t="s">
        <v>53</v>
      </c>
      <c r="J50" s="4"/>
      <c r="K50" s="4"/>
    </row>
    <row r="51" spans="1:11" ht="12.75" x14ac:dyDescent="0.2">
      <c r="A51" s="1057"/>
      <c r="B51" s="848" t="s">
        <v>228</v>
      </c>
      <c r="C51" s="849">
        <v>214369</v>
      </c>
      <c r="D51" s="849">
        <v>262784</v>
      </c>
      <c r="E51" s="849">
        <v>275939</v>
      </c>
      <c r="F51" s="850">
        <f t="shared" si="0"/>
        <v>22.584888673268992</v>
      </c>
      <c r="G51" s="850">
        <f t="shared" si="0"/>
        <v>5.0060125426205557</v>
      </c>
      <c r="H51" s="850">
        <f t="shared" si="1"/>
        <v>28.721503575610281</v>
      </c>
      <c r="J51" s="4"/>
      <c r="K51" s="4"/>
    </row>
    <row r="52" spans="1:11" ht="12.75" x14ac:dyDescent="0.2">
      <c r="A52" s="1054" t="s">
        <v>83</v>
      </c>
      <c r="B52" s="841" t="s">
        <v>551</v>
      </c>
      <c r="C52" s="852">
        <v>213485</v>
      </c>
      <c r="D52" s="852">
        <v>250509</v>
      </c>
      <c r="E52" s="852">
        <v>265020</v>
      </c>
      <c r="F52" s="847">
        <f t="shared" si="0"/>
        <v>17.342670445230343</v>
      </c>
      <c r="G52" s="847">
        <f t="shared" si="0"/>
        <v>5.7926062536675333</v>
      </c>
      <c r="H52" s="847">
        <f t="shared" si="1"/>
        <v>24.13986931166124</v>
      </c>
      <c r="J52" s="4"/>
      <c r="K52" s="4"/>
    </row>
    <row r="53" spans="1:11" ht="12.75" x14ac:dyDescent="0.2">
      <c r="A53" s="1054"/>
      <c r="B53" s="841" t="s">
        <v>552</v>
      </c>
      <c r="C53" s="852">
        <v>1572</v>
      </c>
      <c r="D53" s="852">
        <v>1835</v>
      </c>
      <c r="E53" s="852">
        <v>1850</v>
      </c>
      <c r="F53" s="847">
        <f t="shared" si="0"/>
        <v>16.730279898218832</v>
      </c>
      <c r="G53" s="847">
        <f t="shared" si="0"/>
        <v>0.81743869209809261</v>
      </c>
      <c r="H53" s="847">
        <f t="shared" si="1"/>
        <v>17.684478371501271</v>
      </c>
      <c r="J53" s="4"/>
      <c r="K53" s="4"/>
    </row>
    <row r="54" spans="1:11" x14ac:dyDescent="0.2">
      <c r="A54" s="1054"/>
      <c r="B54" s="841" t="s">
        <v>553</v>
      </c>
      <c r="C54" s="852">
        <v>26313</v>
      </c>
      <c r="D54" s="852">
        <v>36558</v>
      </c>
      <c r="E54" s="852">
        <v>40503</v>
      </c>
      <c r="F54" s="847">
        <f t="shared" si="0"/>
        <v>38.935127123475091</v>
      </c>
      <c r="G54" s="847">
        <f t="shared" si="0"/>
        <v>10.791071721647793</v>
      </c>
      <c r="H54" s="847">
        <f t="shared" si="1"/>
        <v>53.92771633793182</v>
      </c>
    </row>
    <row r="55" spans="1:11" x14ac:dyDescent="0.2">
      <c r="A55" s="1054"/>
      <c r="B55" s="841" t="s">
        <v>554</v>
      </c>
      <c r="C55" s="852">
        <v>1248</v>
      </c>
      <c r="D55" s="852">
        <v>1648</v>
      </c>
      <c r="E55" s="852">
        <v>2052</v>
      </c>
      <c r="F55" s="847">
        <f t="shared" si="0"/>
        <v>32.051282051282051</v>
      </c>
      <c r="G55" s="847">
        <f t="shared" si="0"/>
        <v>24.514563106796118</v>
      </c>
      <c r="H55" s="847">
        <f t="shared" si="1"/>
        <v>64.423076923076934</v>
      </c>
    </row>
    <row r="56" spans="1:11" x14ac:dyDescent="0.2">
      <c r="A56" s="1054"/>
      <c r="B56" s="841" t="s">
        <v>555</v>
      </c>
      <c r="C56" s="852">
        <v>3958</v>
      </c>
      <c r="D56" s="852">
        <v>3081</v>
      </c>
      <c r="E56" s="852">
        <v>3696</v>
      </c>
      <c r="F56" s="847">
        <f t="shared" si="0"/>
        <v>-22.157655381505812</v>
      </c>
      <c r="G56" s="847">
        <f t="shared" si="0"/>
        <v>19.961051606621226</v>
      </c>
      <c r="H56" s="847">
        <f t="shared" si="1"/>
        <v>-6.6195048004042443</v>
      </c>
    </row>
    <row r="57" spans="1:11" x14ac:dyDescent="0.2">
      <c r="A57" s="1054"/>
      <c r="B57" s="841" t="s">
        <v>556</v>
      </c>
      <c r="C57" s="852">
        <v>21958</v>
      </c>
      <c r="D57" s="852">
        <v>43848</v>
      </c>
      <c r="E57" s="852">
        <v>48443</v>
      </c>
      <c r="F57" s="847">
        <f t="shared" si="0"/>
        <v>99.690317879588306</v>
      </c>
      <c r="G57" s="847">
        <f t="shared" si="0"/>
        <v>10.479383324210909</v>
      </c>
      <c r="H57" s="847">
        <f t="shared" si="1"/>
        <v>120.61663175152563</v>
      </c>
    </row>
    <row r="58" spans="1:11" x14ac:dyDescent="0.2">
      <c r="A58" s="1054"/>
      <c r="B58" s="841" t="s">
        <v>557</v>
      </c>
      <c r="C58" s="852">
        <v>3328</v>
      </c>
      <c r="D58" s="852">
        <v>3244</v>
      </c>
      <c r="E58" s="852">
        <v>2745</v>
      </c>
      <c r="F58" s="847">
        <f t="shared" si="0"/>
        <v>-2.5240384615384617</v>
      </c>
      <c r="G58" s="847">
        <f t="shared" si="0"/>
        <v>-15.382244143033292</v>
      </c>
      <c r="H58" s="847">
        <f t="shared" si="1"/>
        <v>-17.518028846153847</v>
      </c>
    </row>
    <row r="59" spans="1:11" x14ac:dyDescent="0.2">
      <c r="A59" s="1054"/>
      <c r="B59" s="841" t="s">
        <v>558</v>
      </c>
      <c r="C59" s="852">
        <v>1</v>
      </c>
      <c r="D59" s="852">
        <v>0</v>
      </c>
      <c r="E59" s="852">
        <v>0</v>
      </c>
      <c r="F59" s="847">
        <f t="shared" si="0"/>
        <v>-100</v>
      </c>
      <c r="G59" s="851" t="s">
        <v>53</v>
      </c>
      <c r="H59" s="847">
        <f t="shared" si="1"/>
        <v>-100</v>
      </c>
    </row>
    <row r="60" spans="1:11" x14ac:dyDescent="0.2">
      <c r="A60" s="1054"/>
      <c r="B60" s="840" t="s">
        <v>228</v>
      </c>
      <c r="C60" s="853">
        <v>271863</v>
      </c>
      <c r="D60" s="853">
        <v>340723</v>
      </c>
      <c r="E60" s="853">
        <v>364309</v>
      </c>
      <c r="F60" s="854">
        <f t="shared" si="0"/>
        <v>25.328934058698682</v>
      </c>
      <c r="G60" s="854">
        <f>(E60-D60)/D60*100</f>
        <v>6.9223386739374799</v>
      </c>
      <c r="H60" s="854">
        <f t="shared" si="1"/>
        <v>34.004627330677586</v>
      </c>
    </row>
    <row r="61" spans="1:11" x14ac:dyDescent="0.2">
      <c r="F61" s="854"/>
    </row>
    <row r="62" spans="1:11" x14ac:dyDescent="0.2">
      <c r="F62" s="843"/>
    </row>
    <row r="63" spans="1:11" x14ac:dyDescent="0.2">
      <c r="B63" s="430" t="s">
        <v>118</v>
      </c>
    </row>
    <row r="64" spans="1:11" ht="12.75" x14ac:dyDescent="0.2">
      <c r="B64" s="85"/>
    </row>
  </sheetData>
  <mergeCells count="7">
    <mergeCell ref="A52:A60"/>
    <mergeCell ref="F5:H5"/>
    <mergeCell ref="A7:A15"/>
    <mergeCell ref="A16:A24"/>
    <mergeCell ref="A25:A33"/>
    <mergeCell ref="A34:A42"/>
    <mergeCell ref="A43:A51"/>
  </mergeCells>
  <hyperlinks>
    <hyperlink ref="A1" location="Indice!B1" display="Torna all'indice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58"/>
  <sheetViews>
    <sheetView zoomScaleNormal="100" workbookViewId="0"/>
  </sheetViews>
  <sheetFormatPr defaultRowHeight="12.75" x14ac:dyDescent="0.2"/>
  <cols>
    <col min="1" max="1" width="22.140625" style="4" customWidth="1"/>
    <col min="2" max="2" width="13.42578125" style="4" customWidth="1"/>
    <col min="3" max="3" width="11.140625" style="4" customWidth="1"/>
    <col min="4" max="4" width="3.140625" style="447" customWidth="1"/>
    <col min="5" max="5" width="18.28515625" style="4" customWidth="1"/>
    <col min="6" max="6" width="18" style="4" customWidth="1"/>
    <col min="7" max="7" width="5.7109375" style="4" customWidth="1"/>
    <col min="8" max="8" width="18.7109375" style="4" customWidth="1"/>
    <col min="9" max="9" width="13.7109375" style="4" customWidth="1"/>
    <col min="10" max="10" width="14.140625" style="4" customWidth="1"/>
    <col min="11" max="11" width="7.42578125" style="4" customWidth="1"/>
    <col min="12" max="12" width="15.28515625" style="4" customWidth="1"/>
    <col min="13" max="13" width="12.42578125" style="4" customWidth="1"/>
    <col min="14" max="14" width="14.85546875" style="4" customWidth="1"/>
    <col min="15" max="15" width="3.42578125" style="4" customWidth="1"/>
    <col min="16" max="16" width="24.7109375" style="4" customWidth="1"/>
    <col min="17" max="16384" width="9.140625" style="4"/>
  </cols>
  <sheetData>
    <row r="1" spans="1:16" ht="15" x14ac:dyDescent="0.25">
      <c r="P1" s="699" t="s">
        <v>490</v>
      </c>
    </row>
    <row r="2" spans="1:16" x14ac:dyDescent="0.2">
      <c r="E2" s="497"/>
    </row>
    <row r="4" spans="1:16" ht="38.25" x14ac:dyDescent="0.2">
      <c r="B4" s="465" t="s">
        <v>591</v>
      </c>
      <c r="C4" s="465" t="s">
        <v>591</v>
      </c>
      <c r="M4" s="855" t="s">
        <v>559</v>
      </c>
      <c r="N4" s="855" t="s">
        <v>560</v>
      </c>
    </row>
    <row r="5" spans="1:16" s="856" customFormat="1" ht="38.25" x14ac:dyDescent="0.25">
      <c r="B5" s="857">
        <v>37257</v>
      </c>
      <c r="C5" s="857">
        <v>44927</v>
      </c>
      <c r="D5" s="858"/>
      <c r="E5" s="859" t="s">
        <v>561</v>
      </c>
      <c r="F5" s="859" t="s">
        <v>562</v>
      </c>
      <c r="I5" s="859" t="s">
        <v>559</v>
      </c>
      <c r="J5" s="859" t="s">
        <v>560</v>
      </c>
      <c r="K5" s="859"/>
      <c r="M5" s="860">
        <v>2001</v>
      </c>
      <c r="N5" s="860">
        <v>2022</v>
      </c>
      <c r="P5" s="399" t="s">
        <v>563</v>
      </c>
    </row>
    <row r="6" spans="1:16" x14ac:dyDescent="0.2">
      <c r="A6" s="125" t="s">
        <v>9</v>
      </c>
      <c r="B6" s="111">
        <v>56993270</v>
      </c>
      <c r="C6" s="111">
        <v>58997201</v>
      </c>
      <c r="D6" s="861"/>
      <c r="E6" s="497">
        <v>33239029</v>
      </c>
      <c r="F6" s="862">
        <v>40213061</v>
      </c>
      <c r="G6" s="863"/>
      <c r="H6" s="863" t="s">
        <v>9</v>
      </c>
      <c r="I6" s="47">
        <f>E6/B6*1000</f>
        <v>583.20971932300085</v>
      </c>
      <c r="J6" s="47">
        <f>F6/C6*1000</f>
        <v>681.60964110822817</v>
      </c>
      <c r="K6" s="47"/>
      <c r="L6" s="416" t="s">
        <v>134</v>
      </c>
      <c r="M6" s="864">
        <v>970.38048715091304</v>
      </c>
      <c r="N6" s="864">
        <v>2338.5933566149597</v>
      </c>
      <c r="P6" s="85"/>
    </row>
    <row r="7" spans="1:16" x14ac:dyDescent="0.2">
      <c r="A7" s="72" t="s">
        <v>93</v>
      </c>
      <c r="B7" s="111">
        <v>4212726</v>
      </c>
      <c r="C7" s="73">
        <v>4251351</v>
      </c>
      <c r="D7" s="861"/>
      <c r="E7" s="73">
        <v>2670910</v>
      </c>
      <c r="F7" s="865">
        <v>2900449</v>
      </c>
      <c r="G7" s="863"/>
      <c r="H7" s="863" t="s">
        <v>93</v>
      </c>
      <c r="I7" s="47">
        <f t="shared" ref="I7:J30" si="0">E7/B7*1000</f>
        <v>634.0099023767508</v>
      </c>
      <c r="J7" s="47">
        <f t="shared" si="0"/>
        <v>682.24171563345396</v>
      </c>
      <c r="K7" s="47"/>
      <c r="L7" s="416" t="s">
        <v>564</v>
      </c>
      <c r="M7" s="864">
        <v>538.22445760796222</v>
      </c>
      <c r="N7" s="864">
        <v>1184.9661558400323</v>
      </c>
    </row>
    <row r="8" spans="1:16" x14ac:dyDescent="0.2">
      <c r="A8" s="72" t="s">
        <v>134</v>
      </c>
      <c r="B8" s="106">
        <v>119347</v>
      </c>
      <c r="C8" s="75">
        <v>123130</v>
      </c>
      <c r="D8" s="861"/>
      <c r="E8" s="75">
        <v>115812</v>
      </c>
      <c r="F8" s="862">
        <v>287951</v>
      </c>
      <c r="G8" s="863"/>
      <c r="H8" s="863" t="s">
        <v>134</v>
      </c>
      <c r="I8" s="47">
        <f t="shared" si="0"/>
        <v>970.38048715091281</v>
      </c>
      <c r="J8" s="47">
        <f t="shared" si="0"/>
        <v>2338.5933566149597</v>
      </c>
      <c r="K8" s="47"/>
      <c r="L8" s="416" t="s">
        <v>141</v>
      </c>
      <c r="M8" s="864">
        <v>572.45182768941049</v>
      </c>
      <c r="N8" s="864">
        <v>754.89392159996657</v>
      </c>
    </row>
    <row r="9" spans="1:16" x14ac:dyDescent="0.2">
      <c r="A9" s="72" t="s">
        <v>95</v>
      </c>
      <c r="B9" s="111">
        <v>1570152</v>
      </c>
      <c r="C9" s="73">
        <v>1507636</v>
      </c>
      <c r="D9" s="861"/>
      <c r="E9" s="73">
        <v>824943</v>
      </c>
      <c r="F9" s="865">
        <v>843142</v>
      </c>
      <c r="G9" s="863"/>
      <c r="H9" s="863" t="s">
        <v>95</v>
      </c>
      <c r="I9" s="47">
        <f t="shared" si="0"/>
        <v>525.39053543860723</v>
      </c>
      <c r="J9" s="47">
        <f t="shared" si="0"/>
        <v>559.24772292516229</v>
      </c>
      <c r="K9" s="47"/>
      <c r="L9" s="416" t="s">
        <v>102</v>
      </c>
      <c r="M9" s="864">
        <v>651.04408745836236</v>
      </c>
      <c r="N9" s="864">
        <v>754.67271986333606</v>
      </c>
    </row>
    <row r="10" spans="1:16" x14ac:dyDescent="0.2">
      <c r="A10" s="72" t="s">
        <v>96</v>
      </c>
      <c r="B10" s="106">
        <v>9033909</v>
      </c>
      <c r="C10" s="75">
        <v>9976509</v>
      </c>
      <c r="D10" s="861"/>
      <c r="E10" s="75">
        <v>5377877</v>
      </c>
      <c r="F10" s="862">
        <v>6272187</v>
      </c>
      <c r="G10" s="863"/>
      <c r="H10" s="863" t="s">
        <v>96</v>
      </c>
      <c r="I10" s="47">
        <f>E10/B10*1000</f>
        <v>595.29900068729933</v>
      </c>
      <c r="J10" s="47">
        <f t="shared" si="0"/>
        <v>628.69556876057538</v>
      </c>
      <c r="K10" s="47"/>
      <c r="L10" s="416" t="s">
        <v>109</v>
      </c>
      <c r="M10" s="864">
        <v>512.03660326681029</v>
      </c>
      <c r="N10" s="864">
        <v>739.90489822320706</v>
      </c>
    </row>
    <row r="11" spans="1:16" x14ac:dyDescent="0.2">
      <c r="A11" s="72" t="s">
        <v>137</v>
      </c>
      <c r="B11" s="111">
        <v>939634</v>
      </c>
      <c r="C11" s="73">
        <v>1077143</v>
      </c>
      <c r="D11" s="861"/>
      <c r="E11" s="73">
        <v>505734</v>
      </c>
      <c r="F11" s="865">
        <v>1276378</v>
      </c>
      <c r="G11" s="863"/>
      <c r="H11" s="863" t="s">
        <v>564</v>
      </c>
      <c r="I11" s="47">
        <f t="shared" si="0"/>
        <v>538.22445760796222</v>
      </c>
      <c r="J11" s="47">
        <f t="shared" si="0"/>
        <v>1184.9661558400323</v>
      </c>
      <c r="K11" s="47"/>
      <c r="L11" s="416" t="s">
        <v>142</v>
      </c>
      <c r="M11" s="864">
        <v>597.48261290300115</v>
      </c>
      <c r="N11" s="864">
        <v>726.75050406090861</v>
      </c>
    </row>
    <row r="12" spans="1:16" x14ac:dyDescent="0.2">
      <c r="A12" s="72" t="s">
        <v>98</v>
      </c>
      <c r="B12" s="106">
        <v>4527599</v>
      </c>
      <c r="C12" s="75">
        <v>4849553</v>
      </c>
      <c r="D12" s="861"/>
      <c r="E12" s="75">
        <v>2648490</v>
      </c>
      <c r="F12" s="862">
        <v>3221693</v>
      </c>
      <c r="G12" s="863"/>
      <c r="H12" s="863" t="s">
        <v>98</v>
      </c>
      <c r="I12" s="47">
        <f t="shared" si="0"/>
        <v>584.96567385936783</v>
      </c>
      <c r="J12" s="47">
        <f t="shared" si="0"/>
        <v>664.32782567795425</v>
      </c>
      <c r="K12" s="47"/>
      <c r="L12" s="416" t="s">
        <v>113</v>
      </c>
      <c r="M12" s="864">
        <v>502.87199635491754</v>
      </c>
      <c r="N12" s="864">
        <v>724.63649606576371</v>
      </c>
    </row>
    <row r="13" spans="1:16" x14ac:dyDescent="0.2">
      <c r="A13" s="72" t="s">
        <v>99</v>
      </c>
      <c r="B13" s="111">
        <v>1184713</v>
      </c>
      <c r="C13" s="73">
        <v>1194248</v>
      </c>
      <c r="D13" s="861"/>
      <c r="E13" s="73">
        <v>709771</v>
      </c>
      <c r="F13" s="865">
        <v>812503</v>
      </c>
      <c r="G13" s="863"/>
      <c r="H13" s="863" t="s">
        <v>565</v>
      </c>
      <c r="I13" s="47">
        <f t="shared" si="0"/>
        <v>599.10796960951734</v>
      </c>
      <c r="J13" s="47">
        <f t="shared" si="0"/>
        <v>680.34696310983986</v>
      </c>
      <c r="K13" s="47"/>
      <c r="L13" s="416" t="s">
        <v>101</v>
      </c>
      <c r="M13" s="864">
        <v>618.91955923636556</v>
      </c>
      <c r="N13" s="864">
        <v>719.53459070377482</v>
      </c>
    </row>
    <row r="14" spans="1:16" x14ac:dyDescent="0.2">
      <c r="A14" s="72" t="s">
        <v>100</v>
      </c>
      <c r="B14" s="106">
        <v>4003078</v>
      </c>
      <c r="C14" s="75">
        <v>4437578</v>
      </c>
      <c r="D14" s="861"/>
      <c r="E14" s="75">
        <v>2477155</v>
      </c>
      <c r="F14" s="862">
        <v>2961375</v>
      </c>
      <c r="G14" s="863"/>
      <c r="H14" s="863" t="s">
        <v>100</v>
      </c>
      <c r="I14" s="47">
        <f t="shared" si="0"/>
        <v>618.81257372451898</v>
      </c>
      <c r="J14" s="47">
        <f t="shared" si="0"/>
        <v>667.34038252398045</v>
      </c>
      <c r="K14" s="47"/>
      <c r="L14" s="416" t="s">
        <v>114</v>
      </c>
      <c r="M14" s="864">
        <v>548.9086035770697</v>
      </c>
      <c r="N14" s="864">
        <v>714.18084194153073</v>
      </c>
    </row>
    <row r="15" spans="1:16" x14ac:dyDescent="0.2">
      <c r="A15" s="72" t="s">
        <v>101</v>
      </c>
      <c r="B15" s="111">
        <v>3499109</v>
      </c>
      <c r="C15" s="73">
        <v>3661981</v>
      </c>
      <c r="D15" s="861"/>
      <c r="E15" s="73">
        <v>2165667</v>
      </c>
      <c r="F15" s="865">
        <v>2634922</v>
      </c>
      <c r="G15" s="863"/>
      <c r="H15" s="863" t="s">
        <v>101</v>
      </c>
      <c r="I15" s="47">
        <f t="shared" si="0"/>
        <v>618.91955923636556</v>
      </c>
      <c r="J15" s="47">
        <f t="shared" si="0"/>
        <v>719.53459070377482</v>
      </c>
      <c r="K15" s="47"/>
      <c r="L15" s="416" t="s">
        <v>112</v>
      </c>
      <c r="M15" s="864">
        <v>489.16518590594922</v>
      </c>
      <c r="N15" s="864">
        <v>713.02343664256477</v>
      </c>
    </row>
    <row r="16" spans="1:16" x14ac:dyDescent="0.2">
      <c r="A16" s="72" t="s">
        <v>102</v>
      </c>
      <c r="B16" s="106">
        <v>826176</v>
      </c>
      <c r="C16" s="75">
        <v>856407</v>
      </c>
      <c r="D16" s="861"/>
      <c r="E16" s="75">
        <v>537877</v>
      </c>
      <c r="F16" s="862">
        <v>646307</v>
      </c>
      <c r="G16" s="863"/>
      <c r="H16" s="863" t="s">
        <v>102</v>
      </c>
      <c r="I16" s="47">
        <f t="shared" si="0"/>
        <v>651.04408745836236</v>
      </c>
      <c r="J16" s="47">
        <f t="shared" si="0"/>
        <v>754.67271986333606</v>
      </c>
      <c r="K16" s="47"/>
      <c r="L16" s="416" t="s">
        <v>144</v>
      </c>
      <c r="M16" s="864">
        <v>559.14668482602383</v>
      </c>
      <c r="N16" s="864">
        <v>711.19579218548733</v>
      </c>
    </row>
    <row r="17" spans="1:16" x14ac:dyDescent="0.2">
      <c r="A17" s="72" t="s">
        <v>103</v>
      </c>
      <c r="B17" s="111">
        <v>1453413</v>
      </c>
      <c r="C17" s="73">
        <v>1484298</v>
      </c>
      <c r="D17" s="861"/>
      <c r="E17" s="73">
        <v>897379</v>
      </c>
      <c r="F17" s="865">
        <v>1043160</v>
      </c>
      <c r="G17" s="863"/>
      <c r="H17" s="863" t="s">
        <v>103</v>
      </c>
      <c r="I17" s="47">
        <f t="shared" si="0"/>
        <v>617.42876938626534</v>
      </c>
      <c r="J17" s="47">
        <f t="shared" si="0"/>
        <v>702.79687771593035</v>
      </c>
      <c r="K17" s="47"/>
      <c r="L17" s="416" t="s">
        <v>10</v>
      </c>
      <c r="M17" s="864">
        <v>574.50520406247256</v>
      </c>
      <c r="N17" s="864">
        <v>709.61955074031903</v>
      </c>
    </row>
    <row r="18" spans="1:16" x14ac:dyDescent="0.2">
      <c r="A18" s="72" t="s">
        <v>104</v>
      </c>
      <c r="B18" s="106">
        <v>5117783</v>
      </c>
      <c r="C18" s="75">
        <v>5720536</v>
      </c>
      <c r="D18" s="861"/>
      <c r="E18" s="75">
        <v>3459818</v>
      </c>
      <c r="F18" s="862">
        <v>3857390</v>
      </c>
      <c r="G18" s="863"/>
      <c r="H18" s="863" t="s">
        <v>104</v>
      </c>
      <c r="I18" s="47">
        <f t="shared" si="0"/>
        <v>676.03843304806014</v>
      </c>
      <c r="J18" s="47">
        <f t="shared" si="0"/>
        <v>674.30569443143088</v>
      </c>
      <c r="K18" s="47"/>
      <c r="L18" s="416" t="s">
        <v>103</v>
      </c>
      <c r="M18" s="864">
        <v>617.42876938626534</v>
      </c>
      <c r="N18" s="864">
        <v>702.79687771593035</v>
      </c>
    </row>
    <row r="19" spans="1:16" x14ac:dyDescent="0.2">
      <c r="A19" s="72" t="s">
        <v>10</v>
      </c>
      <c r="B19" s="111">
        <v>1262187</v>
      </c>
      <c r="C19" s="73">
        <v>1272627</v>
      </c>
      <c r="D19" s="861"/>
      <c r="E19" s="865">
        <v>725133</v>
      </c>
      <c r="F19" s="865">
        <v>903081</v>
      </c>
      <c r="G19" s="863"/>
      <c r="H19" s="863" t="s">
        <v>10</v>
      </c>
      <c r="I19" s="47">
        <f t="shared" si="0"/>
        <v>574.50520406247256</v>
      </c>
      <c r="J19" s="47">
        <f t="shared" si="0"/>
        <v>709.61955074031903</v>
      </c>
      <c r="K19" s="47"/>
      <c r="L19" s="416" t="s">
        <v>115</v>
      </c>
      <c r="M19" s="864">
        <v>527.10238747880373</v>
      </c>
      <c r="N19" s="864">
        <v>695.61498112341951</v>
      </c>
    </row>
    <row r="20" spans="1:16" x14ac:dyDescent="0.2">
      <c r="A20" s="72" t="s">
        <v>80</v>
      </c>
      <c r="B20" s="111">
        <v>297370</v>
      </c>
      <c r="C20" s="75">
        <v>287806</v>
      </c>
      <c r="D20" s="861"/>
      <c r="E20" s="862">
        <v>170230</v>
      </c>
      <c r="F20" s="862">
        <v>217263</v>
      </c>
      <c r="G20" s="863"/>
      <c r="H20" s="863" t="s">
        <v>141</v>
      </c>
      <c r="I20" s="47">
        <f t="shared" si="0"/>
        <v>572.45182768941049</v>
      </c>
      <c r="J20" s="47">
        <f t="shared" si="0"/>
        <v>754.89392159996657</v>
      </c>
      <c r="K20" s="47"/>
      <c r="L20" s="416" t="s">
        <v>93</v>
      </c>
      <c r="M20" s="864">
        <v>634.0099023767508</v>
      </c>
      <c r="N20" s="864">
        <v>682.24171563345396</v>
      </c>
    </row>
    <row r="21" spans="1:16" x14ac:dyDescent="0.2">
      <c r="A21" s="72" t="s">
        <v>81</v>
      </c>
      <c r="B21" s="106">
        <v>287282</v>
      </c>
      <c r="C21" s="73">
        <v>299071</v>
      </c>
      <c r="D21" s="861"/>
      <c r="E21" s="865">
        <v>171646</v>
      </c>
      <c r="F21" s="865">
        <v>217350</v>
      </c>
      <c r="G21" s="863"/>
      <c r="H21" s="863" t="s">
        <v>142</v>
      </c>
      <c r="I21" s="47">
        <f t="shared" si="0"/>
        <v>597.48261290300115</v>
      </c>
      <c r="J21" s="47">
        <f t="shared" si="0"/>
        <v>726.75050406090861</v>
      </c>
      <c r="K21" s="47"/>
      <c r="L21" s="416" t="s">
        <v>9</v>
      </c>
      <c r="M21" s="864">
        <v>583.20971932300085</v>
      </c>
      <c r="N21" s="864">
        <v>681.60964110822817</v>
      </c>
    </row>
    <row r="22" spans="1:16" x14ac:dyDescent="0.2">
      <c r="A22" s="72" t="s">
        <v>82</v>
      </c>
      <c r="B22" s="111">
        <v>295730</v>
      </c>
      <c r="C22" s="75">
        <v>313110</v>
      </c>
      <c r="D22" s="861"/>
      <c r="E22" s="862">
        <v>169772</v>
      </c>
      <c r="F22" s="862">
        <v>203448</v>
      </c>
      <c r="G22" s="863"/>
      <c r="H22" s="863" t="s">
        <v>143</v>
      </c>
      <c r="I22" s="47">
        <f t="shared" si="0"/>
        <v>574.07770601562231</v>
      </c>
      <c r="J22" s="47">
        <f t="shared" si="0"/>
        <v>649.76525821596238</v>
      </c>
      <c r="K22" s="47"/>
      <c r="L22" s="416" t="s">
        <v>565</v>
      </c>
      <c r="M22" s="864">
        <v>599.10796960951734</v>
      </c>
      <c r="N22" s="864">
        <v>680.34696310983986</v>
      </c>
    </row>
    <row r="23" spans="1:16" x14ac:dyDescent="0.2">
      <c r="A23" s="72" t="s">
        <v>83</v>
      </c>
      <c r="B23" s="106">
        <v>381805</v>
      </c>
      <c r="C23" s="73">
        <v>372640</v>
      </c>
      <c r="D23" s="861"/>
      <c r="E23" s="865">
        <v>213485</v>
      </c>
      <c r="F23" s="865">
        <v>265020</v>
      </c>
      <c r="G23" s="863"/>
      <c r="H23" s="863" t="s">
        <v>144</v>
      </c>
      <c r="I23" s="47">
        <f t="shared" si="0"/>
        <v>559.14668482602383</v>
      </c>
      <c r="J23" s="47">
        <f t="shared" si="0"/>
        <v>711.19579218548733</v>
      </c>
      <c r="K23" s="47"/>
      <c r="L23" s="416" t="s">
        <v>104</v>
      </c>
      <c r="M23" s="864">
        <v>676.03843304806014</v>
      </c>
      <c r="N23" s="864">
        <v>674.30569443143088</v>
      </c>
    </row>
    <row r="24" spans="1:16" x14ac:dyDescent="0.2">
      <c r="A24" s="72" t="s">
        <v>109</v>
      </c>
      <c r="B24" s="106">
        <v>320190</v>
      </c>
      <c r="C24" s="75">
        <v>290636</v>
      </c>
      <c r="D24" s="861"/>
      <c r="E24" s="75">
        <v>163949</v>
      </c>
      <c r="F24" s="862">
        <v>215043</v>
      </c>
      <c r="G24" s="863"/>
      <c r="H24" s="863" t="s">
        <v>109</v>
      </c>
      <c r="I24" s="47">
        <f t="shared" si="0"/>
        <v>512.03660326681029</v>
      </c>
      <c r="J24" s="47">
        <f t="shared" si="0"/>
        <v>739.90489822320706</v>
      </c>
      <c r="K24" s="47"/>
      <c r="L24" s="416" t="s">
        <v>100</v>
      </c>
      <c r="M24" s="864">
        <v>618.81257372451898</v>
      </c>
      <c r="N24" s="864">
        <v>667.34038252398045</v>
      </c>
    </row>
    <row r="25" spans="1:16" x14ac:dyDescent="0.2">
      <c r="A25" s="72" t="s">
        <v>110</v>
      </c>
      <c r="B25" s="111">
        <v>5699962</v>
      </c>
      <c r="C25" s="73">
        <v>5609536</v>
      </c>
      <c r="D25" s="861"/>
      <c r="E25" s="73">
        <v>3064500</v>
      </c>
      <c r="F25" s="865">
        <v>3612878</v>
      </c>
      <c r="G25" s="863"/>
      <c r="H25" s="863" t="s">
        <v>110</v>
      </c>
      <c r="I25" s="47">
        <f t="shared" si="0"/>
        <v>537.63516318178961</v>
      </c>
      <c r="J25" s="47">
        <f t="shared" si="0"/>
        <v>644.06004346883594</v>
      </c>
      <c r="K25" s="47"/>
      <c r="L25" s="416" t="s">
        <v>98</v>
      </c>
      <c r="M25" s="864">
        <v>584.96567385936783</v>
      </c>
      <c r="N25" s="864">
        <v>664.32782567795425</v>
      </c>
      <c r="P25" s="430" t="s">
        <v>118</v>
      </c>
    </row>
    <row r="26" spans="1:16" x14ac:dyDescent="0.2">
      <c r="A26" s="72" t="s">
        <v>111</v>
      </c>
      <c r="B26" s="106">
        <v>4020694</v>
      </c>
      <c r="C26" s="75">
        <v>3907683</v>
      </c>
      <c r="D26" s="861"/>
      <c r="E26" s="75">
        <v>1973769</v>
      </c>
      <c r="F26" s="862">
        <v>2451311</v>
      </c>
      <c r="G26" s="863"/>
      <c r="H26" s="863" t="s">
        <v>111</v>
      </c>
      <c r="I26" s="47">
        <f t="shared" si="0"/>
        <v>490.90256557698746</v>
      </c>
      <c r="J26" s="47">
        <f t="shared" si="0"/>
        <v>627.30549023551805</v>
      </c>
      <c r="K26" s="47"/>
      <c r="L26" s="416" t="s">
        <v>143</v>
      </c>
      <c r="M26" s="864">
        <v>574.07770601562231</v>
      </c>
      <c r="N26" s="864">
        <v>649.76525821596238</v>
      </c>
    </row>
    <row r="27" spans="1:16" x14ac:dyDescent="0.2">
      <c r="A27" s="72" t="s">
        <v>112</v>
      </c>
      <c r="B27" s="111">
        <v>597103</v>
      </c>
      <c r="C27" s="73">
        <v>537577</v>
      </c>
      <c r="D27" s="861"/>
      <c r="E27" s="73">
        <v>292082</v>
      </c>
      <c r="F27" s="865">
        <v>383305</v>
      </c>
      <c r="G27" s="863"/>
      <c r="H27" s="863" t="s">
        <v>112</v>
      </c>
      <c r="I27" s="47">
        <f t="shared" si="0"/>
        <v>489.16518590594922</v>
      </c>
      <c r="J27" s="47">
        <f t="shared" si="0"/>
        <v>713.02343664256477</v>
      </c>
      <c r="K27" s="47"/>
      <c r="L27" s="416" t="s">
        <v>110</v>
      </c>
      <c r="M27" s="864">
        <v>537.63516318178961</v>
      </c>
      <c r="N27" s="864">
        <v>644.06004346883594</v>
      </c>
    </row>
    <row r="28" spans="1:16" x14ac:dyDescent="0.2">
      <c r="A28" s="72" t="s">
        <v>113</v>
      </c>
      <c r="B28" s="106">
        <v>2008185</v>
      </c>
      <c r="C28" s="75">
        <v>1846610</v>
      </c>
      <c r="D28" s="861"/>
      <c r="E28" s="75">
        <v>1009860</v>
      </c>
      <c r="F28" s="862">
        <v>1338121</v>
      </c>
      <c r="G28" s="863"/>
      <c r="H28" s="863" t="s">
        <v>113</v>
      </c>
      <c r="I28" s="47">
        <f t="shared" si="0"/>
        <v>502.87199635491754</v>
      </c>
      <c r="J28" s="47">
        <f t="shared" si="0"/>
        <v>724.63649606576371</v>
      </c>
      <c r="K28" s="47"/>
      <c r="L28" s="416" t="s">
        <v>96</v>
      </c>
      <c r="M28" s="864">
        <v>595.29900068729933</v>
      </c>
      <c r="N28" s="864">
        <v>628.69556876057538</v>
      </c>
    </row>
    <row r="29" spans="1:16" x14ac:dyDescent="0.2">
      <c r="A29" s="72" t="s">
        <v>114</v>
      </c>
      <c r="B29" s="111">
        <v>4967306</v>
      </c>
      <c r="C29" s="73">
        <v>4814016</v>
      </c>
      <c r="D29" s="861"/>
      <c r="E29" s="73">
        <v>2726597</v>
      </c>
      <c r="F29" s="865">
        <v>3438078</v>
      </c>
      <c r="G29" s="863"/>
      <c r="H29" s="863" t="s">
        <v>114</v>
      </c>
      <c r="I29" s="47">
        <f t="shared" si="0"/>
        <v>548.9086035770697</v>
      </c>
      <c r="J29" s="47">
        <f t="shared" si="0"/>
        <v>714.18084194153073</v>
      </c>
      <c r="K29" s="47"/>
      <c r="L29" s="416" t="s">
        <v>111</v>
      </c>
      <c r="M29" s="864">
        <v>490.90256557698746</v>
      </c>
      <c r="N29" s="864">
        <v>627.30549023551805</v>
      </c>
    </row>
    <row r="30" spans="1:16" x14ac:dyDescent="0.2">
      <c r="A30" s="72" t="s">
        <v>115</v>
      </c>
      <c r="B30" s="106">
        <v>1630004</v>
      </c>
      <c r="C30" s="75">
        <v>1578146</v>
      </c>
      <c r="E30" s="75">
        <v>859179</v>
      </c>
      <c r="F30" s="862">
        <v>1097782</v>
      </c>
      <c r="G30" s="863"/>
      <c r="H30" s="863" t="s">
        <v>115</v>
      </c>
      <c r="I30" s="47">
        <f t="shared" si="0"/>
        <v>527.10238747880373</v>
      </c>
      <c r="J30" s="47">
        <f t="shared" si="0"/>
        <v>695.61498112341951</v>
      </c>
      <c r="K30" s="47"/>
      <c r="L30" s="416" t="s">
        <v>95</v>
      </c>
      <c r="M30" s="864">
        <v>525.39053543860723</v>
      </c>
      <c r="N30" s="864">
        <v>559.24772292516229</v>
      </c>
    </row>
    <row r="31" spans="1:16" x14ac:dyDescent="0.2">
      <c r="F31" s="865"/>
    </row>
    <row r="33" spans="1:16" x14ac:dyDescent="0.2">
      <c r="A33" s="430" t="s">
        <v>118</v>
      </c>
    </row>
    <row r="34" spans="1:16" x14ac:dyDescent="0.2">
      <c r="H34" s="416"/>
      <c r="I34" s="864"/>
      <c r="J34" s="864"/>
      <c r="K34" s="864"/>
    </row>
    <row r="35" spans="1:16" x14ac:dyDescent="0.2">
      <c r="H35" s="416"/>
      <c r="I35" s="864"/>
      <c r="J35" s="864"/>
      <c r="K35" s="864"/>
    </row>
    <row r="36" spans="1:16" x14ac:dyDescent="0.2">
      <c r="H36" s="416"/>
      <c r="I36" s="864"/>
      <c r="J36" s="864"/>
      <c r="K36" s="864"/>
    </row>
    <row r="37" spans="1:16" x14ac:dyDescent="0.2">
      <c r="H37" s="416"/>
      <c r="I37" s="864"/>
      <c r="J37" s="864"/>
      <c r="K37" s="864"/>
    </row>
    <row r="38" spans="1:16" x14ac:dyDescent="0.2">
      <c r="H38" s="416"/>
      <c r="I38" s="864"/>
      <c r="J38" s="864"/>
      <c r="K38" s="864"/>
    </row>
    <row r="39" spans="1:16" x14ac:dyDescent="0.2">
      <c r="H39" s="416"/>
      <c r="I39" s="864"/>
      <c r="J39" s="864"/>
      <c r="K39" s="864"/>
    </row>
    <row r="40" spans="1:16" x14ac:dyDescent="0.2">
      <c r="H40" s="416"/>
      <c r="I40" s="864"/>
      <c r="J40" s="864"/>
      <c r="K40" s="864"/>
    </row>
    <row r="41" spans="1:16" x14ac:dyDescent="0.2">
      <c r="H41" s="416"/>
      <c r="I41" s="864"/>
      <c r="J41" s="864"/>
      <c r="K41" s="864"/>
      <c r="P41" s="430" t="s">
        <v>118</v>
      </c>
    </row>
    <row r="42" spans="1:16" x14ac:dyDescent="0.2">
      <c r="H42" s="416"/>
      <c r="I42" s="864"/>
      <c r="J42" s="864"/>
      <c r="K42" s="864"/>
      <c r="P42" s="85"/>
    </row>
    <row r="43" spans="1:16" x14ac:dyDescent="0.2">
      <c r="H43" s="416"/>
      <c r="I43" s="864"/>
      <c r="J43" s="864"/>
      <c r="K43" s="864"/>
    </row>
    <row r="44" spans="1:16" x14ac:dyDescent="0.2">
      <c r="H44" s="416"/>
      <c r="I44" s="864"/>
      <c r="J44" s="864"/>
      <c r="K44" s="864"/>
    </row>
    <row r="45" spans="1:16" x14ac:dyDescent="0.2">
      <c r="H45" s="416"/>
      <c r="I45" s="864"/>
      <c r="J45" s="864"/>
      <c r="K45" s="864"/>
    </row>
    <row r="46" spans="1:16" x14ac:dyDescent="0.2">
      <c r="H46" s="416"/>
      <c r="I46" s="864"/>
      <c r="J46" s="864"/>
      <c r="K46" s="864"/>
    </row>
    <row r="47" spans="1:16" x14ac:dyDescent="0.2">
      <c r="H47" s="416"/>
      <c r="I47" s="864"/>
      <c r="J47" s="864"/>
      <c r="K47" s="864"/>
    </row>
    <row r="48" spans="1:16" x14ac:dyDescent="0.2">
      <c r="H48" s="416"/>
      <c r="I48" s="864"/>
      <c r="J48" s="864"/>
      <c r="K48" s="864"/>
    </row>
    <row r="49" spans="8:11" x14ac:dyDescent="0.2">
      <c r="H49" s="416"/>
      <c r="I49" s="864"/>
      <c r="J49" s="864"/>
      <c r="K49" s="864"/>
    </row>
    <row r="50" spans="8:11" x14ac:dyDescent="0.2">
      <c r="H50" s="416"/>
      <c r="I50" s="864"/>
      <c r="J50" s="864"/>
      <c r="K50" s="864"/>
    </row>
    <row r="51" spans="8:11" x14ac:dyDescent="0.2">
      <c r="H51" s="416"/>
      <c r="I51" s="864"/>
      <c r="J51" s="864"/>
      <c r="K51" s="864"/>
    </row>
    <row r="52" spans="8:11" x14ac:dyDescent="0.2">
      <c r="H52" s="416"/>
      <c r="I52" s="864"/>
      <c r="J52" s="864"/>
      <c r="K52" s="864"/>
    </row>
    <row r="53" spans="8:11" x14ac:dyDescent="0.2">
      <c r="H53" s="416"/>
      <c r="I53" s="864"/>
      <c r="J53" s="864"/>
      <c r="K53" s="864"/>
    </row>
    <row r="54" spans="8:11" x14ac:dyDescent="0.2">
      <c r="H54" s="416"/>
      <c r="I54" s="864"/>
      <c r="J54" s="864"/>
      <c r="K54" s="864"/>
    </row>
    <row r="55" spans="8:11" x14ac:dyDescent="0.2">
      <c r="H55" s="416"/>
      <c r="I55" s="864"/>
      <c r="J55" s="864"/>
      <c r="K55" s="864"/>
    </row>
    <row r="56" spans="8:11" x14ac:dyDescent="0.2">
      <c r="H56" s="416"/>
      <c r="I56" s="864"/>
      <c r="J56" s="864"/>
      <c r="K56" s="864"/>
    </row>
    <row r="57" spans="8:11" x14ac:dyDescent="0.2">
      <c r="H57" s="416"/>
      <c r="I57" s="864"/>
      <c r="J57" s="864"/>
      <c r="K57" s="864"/>
    </row>
    <row r="58" spans="8:11" x14ac:dyDescent="0.2">
      <c r="H58" s="416"/>
      <c r="I58" s="864"/>
      <c r="J58" s="864"/>
      <c r="K58" s="864"/>
    </row>
  </sheetData>
  <hyperlinks>
    <hyperlink ref="P1" location="Indice!B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76"/>
  <sheetViews>
    <sheetView zoomScaleNormal="100" workbookViewId="0">
      <pane xSplit="2" topLeftCell="C1" activePane="topRight" state="frozen"/>
      <selection pane="topRight"/>
    </sheetView>
  </sheetViews>
  <sheetFormatPr defaultRowHeight="12.75" x14ac:dyDescent="0.2"/>
  <cols>
    <col min="1" max="1" width="11.140625" style="4" customWidth="1"/>
    <col min="2" max="2" width="20.5703125" style="4" customWidth="1"/>
    <col min="3" max="3" width="4.28515625" style="4" customWidth="1"/>
    <col min="4" max="22" width="0" style="4" hidden="1" customWidth="1"/>
    <col min="23" max="24" width="9.140625" style="4"/>
    <col min="25" max="25" width="9.85546875" style="4" bestFit="1" customWidth="1"/>
    <col min="26" max="16384" width="9.140625" style="4"/>
  </cols>
  <sheetData>
    <row r="1" spans="1:27" ht="15" x14ac:dyDescent="0.25">
      <c r="A1" s="866"/>
      <c r="B1" s="866"/>
      <c r="AA1" s="699" t="s">
        <v>490</v>
      </c>
    </row>
    <row r="2" spans="1:27" x14ac:dyDescent="0.2">
      <c r="A2" s="352" t="s">
        <v>566</v>
      </c>
    </row>
    <row r="3" spans="1:27" ht="12.75" customHeight="1" x14ac:dyDescent="0.2">
      <c r="A3" s="1006" t="s">
        <v>1</v>
      </c>
      <c r="B3" s="1052"/>
      <c r="C3" s="1007"/>
      <c r="D3" s="1064" t="s">
        <v>567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867"/>
      <c r="W3" s="867"/>
      <c r="X3" s="867"/>
      <c r="Y3" s="867"/>
    </row>
    <row r="4" spans="1:27" x14ac:dyDescent="0.2">
      <c r="A4" s="1006" t="s">
        <v>3</v>
      </c>
      <c r="B4" s="1052"/>
      <c r="C4" s="1007"/>
      <c r="D4" s="1060" t="s">
        <v>4</v>
      </c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868"/>
      <c r="W4" s="868"/>
      <c r="X4" s="868"/>
      <c r="Y4" s="868"/>
      <c r="AA4" s="222" t="s">
        <v>568</v>
      </c>
    </row>
    <row r="5" spans="1:27" x14ac:dyDescent="0.2">
      <c r="A5" s="1006" t="s">
        <v>12</v>
      </c>
      <c r="B5" s="1052"/>
      <c r="C5" s="1007"/>
      <c r="D5" s="1060" t="s">
        <v>4</v>
      </c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868"/>
      <c r="W5" s="868"/>
      <c r="X5" s="868"/>
      <c r="Y5" s="868"/>
    </row>
    <row r="6" spans="1:27" x14ac:dyDescent="0.2">
      <c r="A6" s="1006" t="s">
        <v>5</v>
      </c>
      <c r="B6" s="1052"/>
      <c r="C6" s="1007"/>
      <c r="D6" s="1060" t="s">
        <v>4</v>
      </c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868"/>
      <c r="W6" s="868"/>
      <c r="X6" s="868"/>
      <c r="Y6" s="868"/>
    </row>
    <row r="7" spans="1:27" x14ac:dyDescent="0.2">
      <c r="A7" s="1006" t="s">
        <v>11</v>
      </c>
      <c r="B7" s="1052"/>
      <c r="C7" s="1007"/>
      <c r="D7" s="1062" t="s">
        <v>4</v>
      </c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868"/>
      <c r="W7" s="868"/>
      <c r="X7" s="868"/>
      <c r="Y7" s="868"/>
    </row>
    <row r="8" spans="1:27" x14ac:dyDescent="0.2">
      <c r="A8" s="1004" t="s">
        <v>16</v>
      </c>
      <c r="B8" s="1053"/>
      <c r="C8" s="1005"/>
      <c r="D8" s="35" t="s">
        <v>18</v>
      </c>
      <c r="E8" s="35" t="s">
        <v>19</v>
      </c>
      <c r="F8" s="35" t="s">
        <v>20</v>
      </c>
      <c r="G8" s="35" t="s">
        <v>21</v>
      </c>
      <c r="H8" s="35" t="s">
        <v>22</v>
      </c>
      <c r="I8" s="35" t="s">
        <v>23</v>
      </c>
      <c r="J8" s="35" t="s">
        <v>24</v>
      </c>
      <c r="K8" s="35" t="s">
        <v>25</v>
      </c>
      <c r="L8" s="35" t="s">
        <v>26</v>
      </c>
      <c r="M8" s="35" t="s">
        <v>27</v>
      </c>
      <c r="N8" s="35" t="s">
        <v>28</v>
      </c>
      <c r="O8" s="57" t="s">
        <v>29</v>
      </c>
      <c r="P8" s="57" t="s">
        <v>30</v>
      </c>
      <c r="Q8" s="35" t="s">
        <v>31</v>
      </c>
      <c r="R8" s="35" t="s">
        <v>32</v>
      </c>
      <c r="S8" s="35" t="s">
        <v>33</v>
      </c>
      <c r="T8" s="35" t="s">
        <v>34</v>
      </c>
      <c r="U8" s="35" t="s">
        <v>35</v>
      </c>
      <c r="V8" s="35" t="s">
        <v>36</v>
      </c>
      <c r="W8" s="35" t="s">
        <v>37</v>
      </c>
      <c r="X8" s="35" t="s">
        <v>38</v>
      </c>
      <c r="Y8" s="35" t="s">
        <v>39</v>
      </c>
    </row>
    <row r="9" spans="1:27" ht="13.5" x14ac:dyDescent="0.25">
      <c r="A9" s="125" t="s">
        <v>8</v>
      </c>
      <c r="B9" s="125" t="s">
        <v>569</v>
      </c>
      <c r="C9" s="103" t="s">
        <v>17</v>
      </c>
      <c r="D9" s="103" t="s">
        <v>17</v>
      </c>
      <c r="E9" s="103" t="s">
        <v>17</v>
      </c>
      <c r="F9" s="103" t="s">
        <v>17</v>
      </c>
      <c r="G9" s="103" t="s">
        <v>17</v>
      </c>
      <c r="H9" s="103" t="s">
        <v>17</v>
      </c>
      <c r="I9" s="103" t="s">
        <v>17</v>
      </c>
      <c r="J9" s="103" t="s">
        <v>17</v>
      </c>
      <c r="K9" s="103" t="s">
        <v>17</v>
      </c>
      <c r="L9" s="103" t="s">
        <v>17</v>
      </c>
      <c r="M9" s="103" t="s">
        <v>17</v>
      </c>
      <c r="N9" s="103" t="s">
        <v>17</v>
      </c>
      <c r="O9" s="103" t="s">
        <v>17</v>
      </c>
      <c r="P9" s="103" t="s">
        <v>17</v>
      </c>
      <c r="Q9" s="103" t="s">
        <v>17</v>
      </c>
      <c r="R9" s="103" t="s">
        <v>17</v>
      </c>
      <c r="S9" s="103" t="s">
        <v>17</v>
      </c>
      <c r="T9" s="103" t="s">
        <v>17</v>
      </c>
      <c r="U9" s="103" t="s">
        <v>17</v>
      </c>
      <c r="V9" s="103" t="s">
        <v>17</v>
      </c>
      <c r="W9" s="103" t="s">
        <v>17</v>
      </c>
      <c r="X9" s="103" t="s">
        <v>17</v>
      </c>
      <c r="Y9" s="103" t="s">
        <v>17</v>
      </c>
    </row>
    <row r="10" spans="1:27" ht="13.5" x14ac:dyDescent="0.25">
      <c r="A10" s="1015" t="s">
        <v>9</v>
      </c>
      <c r="B10" s="72" t="s">
        <v>570</v>
      </c>
      <c r="C10" s="103" t="s">
        <v>17</v>
      </c>
      <c r="D10" s="73" t="s">
        <v>68</v>
      </c>
      <c r="E10" s="73" t="s">
        <v>68</v>
      </c>
      <c r="F10" s="73">
        <v>49</v>
      </c>
      <c r="G10" s="73">
        <v>445</v>
      </c>
      <c r="H10" s="73">
        <v>532</v>
      </c>
      <c r="I10" s="73">
        <v>623</v>
      </c>
      <c r="J10" s="73">
        <v>636</v>
      </c>
      <c r="K10" s="73">
        <v>682</v>
      </c>
      <c r="L10" s="73">
        <v>733</v>
      </c>
      <c r="M10" s="73">
        <v>750</v>
      </c>
      <c r="N10" s="73">
        <v>718</v>
      </c>
      <c r="O10" s="73">
        <v>695</v>
      </c>
      <c r="P10" s="73">
        <v>676</v>
      </c>
      <c r="Q10" s="73">
        <v>637</v>
      </c>
      <c r="R10" s="73">
        <v>590</v>
      </c>
      <c r="S10" s="73">
        <v>589</v>
      </c>
      <c r="T10" s="111">
        <v>637</v>
      </c>
      <c r="U10" s="111">
        <v>610</v>
      </c>
      <c r="V10" s="111">
        <v>610</v>
      </c>
      <c r="W10" s="111">
        <v>389</v>
      </c>
      <c r="X10" s="73">
        <v>496</v>
      </c>
      <c r="Y10" s="344">
        <v>564</v>
      </c>
    </row>
    <row r="11" spans="1:27" ht="13.5" x14ac:dyDescent="0.25">
      <c r="A11" s="1016"/>
      <c r="B11" s="72" t="s">
        <v>571</v>
      </c>
      <c r="C11" s="103" t="s">
        <v>17</v>
      </c>
      <c r="D11" s="75">
        <v>339446</v>
      </c>
      <c r="E11" s="75">
        <v>348837</v>
      </c>
      <c r="F11" s="75">
        <v>323664</v>
      </c>
      <c r="G11" s="75">
        <v>310198</v>
      </c>
      <c r="H11" s="75">
        <v>305878</v>
      </c>
      <c r="I11" s="75">
        <v>299596</v>
      </c>
      <c r="J11" s="75">
        <v>287470</v>
      </c>
      <c r="K11" s="75">
        <v>272150</v>
      </c>
      <c r="L11" s="75">
        <v>268302</v>
      </c>
      <c r="M11" s="75">
        <v>269188</v>
      </c>
      <c r="N11" s="75">
        <v>255471</v>
      </c>
      <c r="O11" s="75">
        <v>232112</v>
      </c>
      <c r="P11" s="75">
        <v>226722</v>
      </c>
      <c r="Q11" s="75">
        <v>221632</v>
      </c>
      <c r="R11" s="75">
        <v>218516</v>
      </c>
      <c r="S11" s="75">
        <v>222228</v>
      </c>
      <c r="T11" s="106">
        <v>218937</v>
      </c>
      <c r="U11" s="106">
        <v>216709</v>
      </c>
      <c r="V11" s="106">
        <v>214772</v>
      </c>
      <c r="W11" s="106">
        <v>140109</v>
      </c>
      <c r="X11" s="75">
        <v>181418</v>
      </c>
      <c r="Y11" s="345">
        <v>198839</v>
      </c>
    </row>
    <row r="12" spans="1:27" ht="13.5" x14ac:dyDescent="0.25">
      <c r="A12" s="1016"/>
      <c r="B12" s="72" t="s">
        <v>572</v>
      </c>
      <c r="C12" s="103" t="s">
        <v>17</v>
      </c>
      <c r="D12" s="73">
        <v>5276</v>
      </c>
      <c r="E12" s="73">
        <v>4659</v>
      </c>
      <c r="F12" s="73">
        <v>4376</v>
      </c>
      <c r="G12" s="73">
        <v>4165</v>
      </c>
      <c r="H12" s="73">
        <v>3582</v>
      </c>
      <c r="I12" s="73">
        <v>4208</v>
      </c>
      <c r="J12" s="73">
        <v>3287</v>
      </c>
      <c r="K12" s="73">
        <v>3212</v>
      </c>
      <c r="L12" s="73">
        <v>2882</v>
      </c>
      <c r="M12" s="73">
        <v>3134</v>
      </c>
      <c r="N12" s="73">
        <v>2823</v>
      </c>
      <c r="O12" s="73">
        <v>2717</v>
      </c>
      <c r="P12" s="73">
        <v>2605</v>
      </c>
      <c r="Q12" s="73">
        <v>2509</v>
      </c>
      <c r="R12" s="73">
        <v>2384</v>
      </c>
      <c r="S12" s="73">
        <v>2429</v>
      </c>
      <c r="T12" s="111">
        <v>2428</v>
      </c>
      <c r="U12" s="111">
        <v>2397</v>
      </c>
      <c r="V12" s="111">
        <v>2375</v>
      </c>
      <c r="W12" s="111">
        <v>1440</v>
      </c>
      <c r="X12" s="73">
        <v>1842</v>
      </c>
      <c r="Y12" s="344">
        <v>2112</v>
      </c>
    </row>
    <row r="13" spans="1:27" ht="13.5" x14ac:dyDescent="0.25">
      <c r="A13" s="1016"/>
      <c r="B13" s="72" t="s">
        <v>573</v>
      </c>
      <c r="C13" s="103" t="s">
        <v>17</v>
      </c>
      <c r="D13" s="75">
        <v>554</v>
      </c>
      <c r="E13" s="75">
        <v>508</v>
      </c>
      <c r="F13" s="75">
        <v>436</v>
      </c>
      <c r="G13" s="75">
        <v>451</v>
      </c>
      <c r="H13" s="75">
        <v>380</v>
      </c>
      <c r="I13" s="75">
        <v>378</v>
      </c>
      <c r="J13" s="75">
        <v>325</v>
      </c>
      <c r="K13" s="75">
        <v>304</v>
      </c>
      <c r="L13" s="75">
        <v>268</v>
      </c>
      <c r="M13" s="75">
        <v>239</v>
      </c>
      <c r="N13" s="75">
        <v>215</v>
      </c>
      <c r="O13" s="75">
        <v>206</v>
      </c>
      <c r="P13" s="75">
        <v>179</v>
      </c>
      <c r="Q13" s="75">
        <v>158</v>
      </c>
      <c r="R13" s="75">
        <v>151</v>
      </c>
      <c r="S13" s="75">
        <v>181</v>
      </c>
      <c r="T13" s="106">
        <v>168</v>
      </c>
      <c r="U13" s="106">
        <v>172</v>
      </c>
      <c r="V13" s="106">
        <v>157</v>
      </c>
      <c r="W13" s="106">
        <v>97</v>
      </c>
      <c r="X13" s="75">
        <v>98</v>
      </c>
      <c r="Y13" s="345">
        <v>108</v>
      </c>
    </row>
    <row r="14" spans="1:27" ht="13.5" x14ac:dyDescent="0.25">
      <c r="A14" s="1016"/>
      <c r="B14" s="524" t="s">
        <v>574</v>
      </c>
      <c r="C14" s="103" t="s">
        <v>17</v>
      </c>
      <c r="D14" s="73">
        <v>32184</v>
      </c>
      <c r="E14" s="73">
        <v>34485</v>
      </c>
      <c r="F14" s="73">
        <v>32877</v>
      </c>
      <c r="G14" s="73">
        <v>31802</v>
      </c>
      <c r="H14" s="73">
        <v>31997</v>
      </c>
      <c r="I14" s="73">
        <v>31614</v>
      </c>
      <c r="J14" s="73">
        <v>31055</v>
      </c>
      <c r="K14" s="73">
        <v>29211</v>
      </c>
      <c r="L14" s="73">
        <v>26619</v>
      </c>
      <c r="M14" s="73">
        <v>26696</v>
      </c>
      <c r="N14" s="73">
        <v>25498</v>
      </c>
      <c r="O14" s="73">
        <v>22822</v>
      </c>
      <c r="P14" s="73">
        <v>21584</v>
      </c>
      <c r="Q14" s="73">
        <v>21357</v>
      </c>
      <c r="R14" s="73">
        <v>20700</v>
      </c>
      <c r="S14" s="73">
        <v>20642</v>
      </c>
      <c r="T14" s="111">
        <v>20737</v>
      </c>
      <c r="U14" s="111">
        <v>21029</v>
      </c>
      <c r="V14" s="111">
        <v>20671</v>
      </c>
      <c r="W14" s="111">
        <v>14821</v>
      </c>
      <c r="X14" s="73">
        <v>18390</v>
      </c>
      <c r="Y14" s="344">
        <v>19347</v>
      </c>
    </row>
    <row r="15" spans="1:27" ht="13.5" x14ac:dyDescent="0.25">
      <c r="A15" s="1016"/>
      <c r="B15" s="72" t="s">
        <v>575</v>
      </c>
      <c r="C15" s="103" t="s">
        <v>17</v>
      </c>
      <c r="D15" s="75">
        <v>12498</v>
      </c>
      <c r="E15" s="75">
        <v>12698</v>
      </c>
      <c r="F15" s="75">
        <v>12804</v>
      </c>
      <c r="G15" s="75">
        <v>13231</v>
      </c>
      <c r="H15" s="75">
        <v>14127</v>
      </c>
      <c r="I15" s="75">
        <v>14977</v>
      </c>
      <c r="J15" s="75">
        <v>15713</v>
      </c>
      <c r="K15" s="75">
        <v>15636</v>
      </c>
      <c r="L15" s="75">
        <v>15874</v>
      </c>
      <c r="M15" s="75">
        <v>15659</v>
      </c>
      <c r="N15" s="75">
        <v>17440</v>
      </c>
      <c r="O15" s="75">
        <v>18033</v>
      </c>
      <c r="P15" s="75">
        <v>17780</v>
      </c>
      <c r="Q15" s="75">
        <v>18055</v>
      </c>
      <c r="R15" s="75">
        <v>17437</v>
      </c>
      <c r="S15" s="75">
        <v>17394</v>
      </c>
      <c r="T15" s="106">
        <v>17521</v>
      </c>
      <c r="U15" s="106">
        <v>16741</v>
      </c>
      <c r="V15" s="106">
        <v>17270</v>
      </c>
      <c r="W15" s="106">
        <v>14558</v>
      </c>
      <c r="X15" s="75">
        <v>19169</v>
      </c>
      <c r="Y15" s="345">
        <v>20604</v>
      </c>
    </row>
    <row r="16" spans="1:27" ht="13.5" x14ac:dyDescent="0.25">
      <c r="A16" s="1016"/>
      <c r="B16" s="72" t="s">
        <v>576</v>
      </c>
      <c r="C16" s="103" t="s">
        <v>17</v>
      </c>
      <c r="D16" s="73">
        <v>59921</v>
      </c>
      <c r="E16" s="73">
        <v>53280</v>
      </c>
      <c r="F16" s="73">
        <v>53881</v>
      </c>
      <c r="G16" s="73">
        <v>47065</v>
      </c>
      <c r="H16" s="73">
        <v>40530</v>
      </c>
      <c r="I16" s="73">
        <v>36842</v>
      </c>
      <c r="J16" s="73">
        <v>33205</v>
      </c>
      <c r="K16" s="73">
        <v>28665</v>
      </c>
      <c r="L16" s="73">
        <v>26652</v>
      </c>
      <c r="M16" s="73">
        <v>22611</v>
      </c>
      <c r="N16" s="73">
        <v>21012</v>
      </c>
      <c r="O16" s="73">
        <v>17632</v>
      </c>
      <c r="P16" s="73">
        <v>15006</v>
      </c>
      <c r="Q16" s="73">
        <v>13341</v>
      </c>
      <c r="R16" s="73">
        <v>12489</v>
      </c>
      <c r="S16" s="73">
        <v>11301</v>
      </c>
      <c r="T16" s="111">
        <v>10825</v>
      </c>
      <c r="U16" s="111">
        <v>9883</v>
      </c>
      <c r="V16" s="111">
        <v>9471</v>
      </c>
      <c r="W16" s="111">
        <v>6455</v>
      </c>
      <c r="X16" s="73">
        <v>8262</v>
      </c>
      <c r="Y16" s="344">
        <v>8546</v>
      </c>
    </row>
    <row r="17" spans="1:25" ht="13.5" x14ac:dyDescent="0.25">
      <c r="A17" s="1016"/>
      <c r="B17" s="72" t="s">
        <v>577</v>
      </c>
      <c r="C17" s="103" t="s">
        <v>17</v>
      </c>
      <c r="D17" s="75">
        <v>40268</v>
      </c>
      <c r="E17" s="75">
        <v>42806</v>
      </c>
      <c r="F17" s="75">
        <v>44727</v>
      </c>
      <c r="G17" s="75">
        <v>48253</v>
      </c>
      <c r="H17" s="75">
        <v>50896</v>
      </c>
      <c r="I17" s="75">
        <v>54955</v>
      </c>
      <c r="J17" s="75">
        <v>58607</v>
      </c>
      <c r="K17" s="75">
        <v>55320</v>
      </c>
      <c r="L17" s="75">
        <v>55028</v>
      </c>
      <c r="M17" s="75">
        <v>52623</v>
      </c>
      <c r="N17" s="75">
        <v>54181</v>
      </c>
      <c r="O17" s="75">
        <v>47555</v>
      </c>
      <c r="P17" s="75">
        <v>43059</v>
      </c>
      <c r="Q17" s="75">
        <v>41625</v>
      </c>
      <c r="R17" s="75">
        <v>42881</v>
      </c>
      <c r="S17" s="75">
        <v>42793</v>
      </c>
      <c r="T17" s="106">
        <v>44892</v>
      </c>
      <c r="U17" s="106">
        <v>42851</v>
      </c>
      <c r="V17" s="106">
        <v>42880</v>
      </c>
      <c r="W17" s="106">
        <v>30383</v>
      </c>
      <c r="X17" s="75">
        <v>40115</v>
      </c>
      <c r="Y17" s="345">
        <v>46036</v>
      </c>
    </row>
    <row r="18" spans="1:25" ht="13.5" x14ac:dyDescent="0.25">
      <c r="A18" s="1016"/>
      <c r="B18" s="72" t="s">
        <v>578</v>
      </c>
      <c r="C18" s="103" t="s">
        <v>17</v>
      </c>
      <c r="D18" s="73">
        <v>1288</v>
      </c>
      <c r="E18" s="73">
        <v>1330</v>
      </c>
      <c r="F18" s="73">
        <v>1115</v>
      </c>
      <c r="G18" s="73">
        <v>1119</v>
      </c>
      <c r="H18" s="73">
        <v>1093</v>
      </c>
      <c r="I18" s="73">
        <v>911</v>
      </c>
      <c r="J18" s="73">
        <v>778</v>
      </c>
      <c r="K18" s="73">
        <v>702</v>
      </c>
      <c r="L18" s="73">
        <v>707</v>
      </c>
      <c r="M18" s="73">
        <v>777</v>
      </c>
      <c r="N18" s="73">
        <v>608</v>
      </c>
      <c r="O18" s="73">
        <v>510</v>
      </c>
      <c r="P18" s="73">
        <v>495</v>
      </c>
      <c r="Q18" s="73">
        <v>451</v>
      </c>
      <c r="R18" s="73">
        <v>371</v>
      </c>
      <c r="S18" s="73">
        <v>374</v>
      </c>
      <c r="T18" s="111">
        <v>343</v>
      </c>
      <c r="U18" s="111">
        <v>317</v>
      </c>
      <c r="V18" s="111">
        <v>266</v>
      </c>
      <c r="W18" s="111">
        <v>192</v>
      </c>
      <c r="X18" s="73">
        <v>213</v>
      </c>
      <c r="Y18" s="344">
        <v>189</v>
      </c>
    </row>
    <row r="19" spans="1:25" ht="13.5" x14ac:dyDescent="0.25">
      <c r="A19" s="1016"/>
      <c r="B19" s="72" t="s">
        <v>579</v>
      </c>
      <c r="C19" s="103" t="s">
        <v>17</v>
      </c>
      <c r="D19" s="75">
        <v>4896</v>
      </c>
      <c r="E19" s="75">
        <v>5734</v>
      </c>
      <c r="F19" s="75">
        <v>7096</v>
      </c>
      <c r="G19" s="75">
        <v>7285</v>
      </c>
      <c r="H19" s="75">
        <v>7260</v>
      </c>
      <c r="I19" s="75">
        <v>6565</v>
      </c>
      <c r="J19" s="75">
        <v>6389</v>
      </c>
      <c r="K19" s="75">
        <v>5278</v>
      </c>
      <c r="L19" s="75">
        <v>5111</v>
      </c>
      <c r="M19" s="75">
        <v>5940</v>
      </c>
      <c r="N19" s="75">
        <v>8688</v>
      </c>
      <c r="O19" s="75">
        <v>7338</v>
      </c>
      <c r="P19" s="75">
        <v>7533</v>
      </c>
      <c r="Q19" s="75">
        <v>7633</v>
      </c>
      <c r="R19" s="75">
        <v>7462</v>
      </c>
      <c r="S19" s="75">
        <v>7541</v>
      </c>
      <c r="T19" s="106">
        <v>7707</v>
      </c>
      <c r="U19" s="106">
        <v>7422</v>
      </c>
      <c r="V19" s="106">
        <v>7734</v>
      </c>
      <c r="W19" s="106">
        <v>4752</v>
      </c>
      <c r="X19" s="75">
        <v>6297</v>
      </c>
      <c r="Y19" s="345">
        <v>7010</v>
      </c>
    </row>
    <row r="20" spans="1:25" ht="13.5" x14ac:dyDescent="0.25">
      <c r="A20" s="1059"/>
      <c r="B20" s="449" t="s">
        <v>4</v>
      </c>
      <c r="C20" s="540" t="s">
        <v>17</v>
      </c>
      <c r="D20" s="452">
        <v>496331</v>
      </c>
      <c r="E20" s="452">
        <v>504337</v>
      </c>
      <c r="F20" s="452">
        <v>481025</v>
      </c>
      <c r="G20" s="452">
        <v>464014</v>
      </c>
      <c r="H20" s="452">
        <v>456275</v>
      </c>
      <c r="I20" s="452">
        <v>450669</v>
      </c>
      <c r="J20" s="452">
        <v>437465</v>
      </c>
      <c r="K20" s="452">
        <v>411160</v>
      </c>
      <c r="L20" s="452">
        <v>402176</v>
      </c>
      <c r="M20" s="452">
        <v>397617</v>
      </c>
      <c r="N20" s="452">
        <v>386654</v>
      </c>
      <c r="O20" s="452">
        <v>349620</v>
      </c>
      <c r="P20" s="452">
        <v>335639</v>
      </c>
      <c r="Q20" s="452">
        <v>327398</v>
      </c>
      <c r="R20" s="452">
        <v>322981</v>
      </c>
      <c r="S20" s="452">
        <v>325472</v>
      </c>
      <c r="T20" s="869">
        <v>324195</v>
      </c>
      <c r="U20" s="869">
        <v>318131</v>
      </c>
      <c r="V20" s="869">
        <v>316206</v>
      </c>
      <c r="W20" s="869">
        <v>213196</v>
      </c>
      <c r="X20" s="73">
        <v>276300</v>
      </c>
      <c r="Y20" s="344">
        <v>303355</v>
      </c>
    </row>
    <row r="21" spans="1:25" ht="13.5" x14ac:dyDescent="0.25">
      <c r="A21" s="1058" t="s">
        <v>79</v>
      </c>
      <c r="B21" s="870" t="s">
        <v>570</v>
      </c>
      <c r="C21" s="534" t="s">
        <v>17</v>
      </c>
      <c r="D21" s="871" t="s">
        <v>68</v>
      </c>
      <c r="E21" s="871" t="s">
        <v>68</v>
      </c>
      <c r="F21" s="871">
        <v>1</v>
      </c>
      <c r="G21" s="871">
        <v>7</v>
      </c>
      <c r="H21" s="871">
        <v>13</v>
      </c>
      <c r="I21" s="871">
        <v>7</v>
      </c>
      <c r="J21" s="871">
        <v>15</v>
      </c>
      <c r="K21" s="871">
        <v>15</v>
      </c>
      <c r="L21" s="871">
        <v>12</v>
      </c>
      <c r="M21" s="871">
        <v>16</v>
      </c>
      <c r="N21" s="871">
        <v>20</v>
      </c>
      <c r="O21" s="871">
        <v>7</v>
      </c>
      <c r="P21" s="871">
        <v>9</v>
      </c>
      <c r="Q21" s="871">
        <v>13</v>
      </c>
      <c r="R21" s="871">
        <v>7</v>
      </c>
      <c r="S21" s="871">
        <v>3</v>
      </c>
      <c r="T21" s="872">
        <v>9</v>
      </c>
      <c r="U21" s="872">
        <v>5</v>
      </c>
      <c r="V21" s="872">
        <v>5</v>
      </c>
      <c r="W21" s="872">
        <v>7</v>
      </c>
      <c r="X21" s="75">
        <v>8</v>
      </c>
      <c r="Y21" s="345">
        <v>7</v>
      </c>
    </row>
    <row r="22" spans="1:25" ht="13.5" x14ac:dyDescent="0.25">
      <c r="A22" s="1016"/>
      <c r="B22" s="72" t="s">
        <v>571</v>
      </c>
      <c r="C22" s="103" t="s">
        <v>17</v>
      </c>
      <c r="D22" s="73">
        <v>7831</v>
      </c>
      <c r="E22" s="73">
        <v>7938</v>
      </c>
      <c r="F22" s="73">
        <v>7500</v>
      </c>
      <c r="G22" s="73">
        <v>7024</v>
      </c>
      <c r="H22" s="73">
        <v>6902</v>
      </c>
      <c r="I22" s="73">
        <v>6652</v>
      </c>
      <c r="J22" s="73">
        <v>5911</v>
      </c>
      <c r="K22" s="73">
        <v>5521</v>
      </c>
      <c r="L22" s="73">
        <v>5369</v>
      </c>
      <c r="M22" s="73">
        <v>5820</v>
      </c>
      <c r="N22" s="73">
        <v>5638</v>
      </c>
      <c r="O22" s="73">
        <v>4937</v>
      </c>
      <c r="P22" s="73">
        <v>4999</v>
      </c>
      <c r="Q22" s="73">
        <v>4807</v>
      </c>
      <c r="R22" s="73">
        <v>4467</v>
      </c>
      <c r="S22" s="73">
        <v>4331</v>
      </c>
      <c r="T22" s="111">
        <v>3965</v>
      </c>
      <c r="U22" s="111">
        <v>4424</v>
      </c>
      <c r="V22" s="111">
        <v>4412</v>
      </c>
      <c r="W22" s="111">
        <v>2769</v>
      </c>
      <c r="X22" s="73">
        <v>3567</v>
      </c>
      <c r="Y22" s="344">
        <v>3779</v>
      </c>
    </row>
    <row r="23" spans="1:25" ht="13.5" x14ac:dyDescent="0.25">
      <c r="A23" s="1016"/>
      <c r="B23" s="72" t="s">
        <v>572</v>
      </c>
      <c r="C23" s="103" t="s">
        <v>17</v>
      </c>
      <c r="D23" s="75">
        <v>67</v>
      </c>
      <c r="E23" s="75">
        <v>46</v>
      </c>
      <c r="F23" s="75">
        <v>51</v>
      </c>
      <c r="G23" s="75">
        <v>60</v>
      </c>
      <c r="H23" s="75">
        <v>65</v>
      </c>
      <c r="I23" s="75">
        <v>63</v>
      </c>
      <c r="J23" s="75">
        <v>48</v>
      </c>
      <c r="K23" s="75">
        <v>44</v>
      </c>
      <c r="L23" s="75">
        <v>36</v>
      </c>
      <c r="M23" s="75">
        <v>40</v>
      </c>
      <c r="N23" s="75">
        <v>41</v>
      </c>
      <c r="O23" s="75">
        <v>34</v>
      </c>
      <c r="P23" s="75">
        <v>33</v>
      </c>
      <c r="Q23" s="75">
        <v>36</v>
      </c>
      <c r="R23" s="75">
        <v>48</v>
      </c>
      <c r="S23" s="75">
        <v>32</v>
      </c>
      <c r="T23" s="106">
        <v>28</v>
      </c>
      <c r="U23" s="106">
        <v>35</v>
      </c>
      <c r="V23" s="106">
        <v>33</v>
      </c>
      <c r="W23" s="106">
        <v>22</v>
      </c>
      <c r="X23" s="75">
        <v>25</v>
      </c>
      <c r="Y23" s="345">
        <v>32</v>
      </c>
    </row>
    <row r="24" spans="1:25" ht="13.5" x14ac:dyDescent="0.25">
      <c r="A24" s="1016"/>
      <c r="B24" s="72" t="s">
        <v>573</v>
      </c>
      <c r="C24" s="103" t="s">
        <v>17</v>
      </c>
      <c r="D24" s="73">
        <v>2</v>
      </c>
      <c r="E24" s="73" t="s">
        <v>68</v>
      </c>
      <c r="F24" s="73" t="s">
        <v>68</v>
      </c>
      <c r="G24" s="73" t="s">
        <v>68</v>
      </c>
      <c r="H24" s="73" t="s">
        <v>68</v>
      </c>
      <c r="I24" s="73" t="s">
        <v>68</v>
      </c>
      <c r="J24" s="73" t="s">
        <v>68</v>
      </c>
      <c r="K24" s="73" t="s">
        <v>68</v>
      </c>
      <c r="L24" s="73">
        <v>2</v>
      </c>
      <c r="M24" s="73">
        <v>1</v>
      </c>
      <c r="N24" s="73" t="s">
        <v>68</v>
      </c>
      <c r="O24" s="73">
        <v>1</v>
      </c>
      <c r="P24" s="73" t="s">
        <v>68</v>
      </c>
      <c r="Q24" s="73" t="s">
        <v>68</v>
      </c>
      <c r="R24" s="73" t="s">
        <v>68</v>
      </c>
      <c r="S24" s="73" t="s">
        <v>68</v>
      </c>
      <c r="T24" s="111">
        <v>1</v>
      </c>
      <c r="U24" s="111"/>
      <c r="V24" s="111" t="s">
        <v>68</v>
      </c>
      <c r="W24" s="111">
        <v>1</v>
      </c>
      <c r="X24" s="73" t="s">
        <v>68</v>
      </c>
      <c r="Y24" s="344" t="s">
        <v>68</v>
      </c>
    </row>
    <row r="25" spans="1:25" ht="13.5" x14ac:dyDescent="0.25">
      <c r="A25" s="1016"/>
      <c r="B25" s="524" t="s">
        <v>574</v>
      </c>
      <c r="C25" s="103" t="s">
        <v>17</v>
      </c>
      <c r="D25" s="75">
        <v>711</v>
      </c>
      <c r="E25" s="75">
        <v>723</v>
      </c>
      <c r="F25" s="75">
        <v>724</v>
      </c>
      <c r="G25" s="75">
        <v>638</v>
      </c>
      <c r="H25" s="75">
        <v>650</v>
      </c>
      <c r="I25" s="75">
        <v>585</v>
      </c>
      <c r="J25" s="75">
        <v>559</v>
      </c>
      <c r="K25" s="75">
        <v>570</v>
      </c>
      <c r="L25" s="75">
        <v>537</v>
      </c>
      <c r="M25" s="75">
        <v>576</v>
      </c>
      <c r="N25" s="75">
        <v>512</v>
      </c>
      <c r="O25" s="75">
        <v>467</v>
      </c>
      <c r="P25" s="75">
        <v>434</v>
      </c>
      <c r="Q25" s="75">
        <v>432</v>
      </c>
      <c r="R25" s="75">
        <v>397</v>
      </c>
      <c r="S25" s="75">
        <v>403</v>
      </c>
      <c r="T25" s="106">
        <v>377</v>
      </c>
      <c r="U25" s="106">
        <v>360</v>
      </c>
      <c r="V25" s="106">
        <v>380</v>
      </c>
      <c r="W25" s="106">
        <v>276</v>
      </c>
      <c r="X25" s="75">
        <v>324</v>
      </c>
      <c r="Y25" s="345">
        <v>306</v>
      </c>
    </row>
    <row r="26" spans="1:25" ht="13.5" x14ac:dyDescent="0.25">
      <c r="A26" s="1016"/>
      <c r="B26" s="72" t="s">
        <v>575</v>
      </c>
      <c r="C26" s="103" t="s">
        <v>17</v>
      </c>
      <c r="D26" s="73">
        <v>190</v>
      </c>
      <c r="E26" s="73">
        <v>208</v>
      </c>
      <c r="F26" s="73">
        <v>167</v>
      </c>
      <c r="G26" s="73">
        <v>183</v>
      </c>
      <c r="H26" s="73">
        <v>166</v>
      </c>
      <c r="I26" s="73">
        <v>159</v>
      </c>
      <c r="J26" s="73">
        <v>157</v>
      </c>
      <c r="K26" s="73">
        <v>170</v>
      </c>
      <c r="L26" s="73">
        <v>169</v>
      </c>
      <c r="M26" s="73">
        <v>194</v>
      </c>
      <c r="N26" s="73">
        <v>197</v>
      </c>
      <c r="O26" s="73">
        <v>238</v>
      </c>
      <c r="P26" s="73">
        <v>253</v>
      </c>
      <c r="Q26" s="73">
        <v>223</v>
      </c>
      <c r="R26" s="73">
        <v>234</v>
      </c>
      <c r="S26" s="73">
        <v>174</v>
      </c>
      <c r="T26" s="111">
        <v>256</v>
      </c>
      <c r="U26" s="111">
        <v>225</v>
      </c>
      <c r="V26" s="111">
        <v>227</v>
      </c>
      <c r="W26" s="111">
        <v>224</v>
      </c>
      <c r="X26" s="73">
        <v>264</v>
      </c>
      <c r="Y26" s="344">
        <v>237</v>
      </c>
    </row>
    <row r="27" spans="1:25" ht="13.5" x14ac:dyDescent="0.25">
      <c r="A27" s="1016"/>
      <c r="B27" s="72" t="s">
        <v>576</v>
      </c>
      <c r="C27" s="103" t="s">
        <v>17</v>
      </c>
      <c r="D27" s="75">
        <v>1112</v>
      </c>
      <c r="E27" s="75">
        <v>974</v>
      </c>
      <c r="F27" s="75">
        <v>1075</v>
      </c>
      <c r="G27" s="75">
        <v>854</v>
      </c>
      <c r="H27" s="75">
        <v>759</v>
      </c>
      <c r="I27" s="75">
        <v>727</v>
      </c>
      <c r="J27" s="75">
        <v>626</v>
      </c>
      <c r="K27" s="75">
        <v>490</v>
      </c>
      <c r="L27" s="75">
        <v>411</v>
      </c>
      <c r="M27" s="75">
        <v>428</v>
      </c>
      <c r="N27" s="75">
        <v>370</v>
      </c>
      <c r="O27" s="75">
        <v>318</v>
      </c>
      <c r="P27" s="75">
        <v>283</v>
      </c>
      <c r="Q27" s="75">
        <v>246</v>
      </c>
      <c r="R27" s="75">
        <v>233</v>
      </c>
      <c r="S27" s="75">
        <v>163</v>
      </c>
      <c r="T27" s="106">
        <v>182</v>
      </c>
      <c r="U27" s="106">
        <v>180</v>
      </c>
      <c r="V27" s="106">
        <v>160</v>
      </c>
      <c r="W27" s="106">
        <v>153</v>
      </c>
      <c r="X27" s="75">
        <v>161</v>
      </c>
      <c r="Y27" s="345">
        <v>160</v>
      </c>
    </row>
    <row r="28" spans="1:25" ht="13.5" x14ac:dyDescent="0.25">
      <c r="A28" s="1016"/>
      <c r="B28" s="72" t="s">
        <v>577</v>
      </c>
      <c r="C28" s="103" t="s">
        <v>17</v>
      </c>
      <c r="D28" s="73">
        <v>613</v>
      </c>
      <c r="E28" s="73">
        <v>644</v>
      </c>
      <c r="F28" s="73">
        <v>606</v>
      </c>
      <c r="G28" s="73">
        <v>648</v>
      </c>
      <c r="H28" s="73">
        <v>566</v>
      </c>
      <c r="I28" s="73">
        <v>595</v>
      </c>
      <c r="J28" s="73">
        <v>696</v>
      </c>
      <c r="K28" s="73">
        <v>696</v>
      </c>
      <c r="L28" s="73">
        <v>651</v>
      </c>
      <c r="M28" s="73">
        <v>651</v>
      </c>
      <c r="N28" s="73">
        <v>764</v>
      </c>
      <c r="O28" s="73">
        <v>722</v>
      </c>
      <c r="P28" s="73">
        <v>548</v>
      </c>
      <c r="Q28" s="73">
        <v>511</v>
      </c>
      <c r="R28" s="73">
        <v>496</v>
      </c>
      <c r="S28" s="73">
        <v>440</v>
      </c>
      <c r="T28" s="111">
        <v>515</v>
      </c>
      <c r="U28" s="111">
        <v>508</v>
      </c>
      <c r="V28" s="111">
        <v>525</v>
      </c>
      <c r="W28" s="111">
        <v>406</v>
      </c>
      <c r="X28" s="73">
        <v>505</v>
      </c>
      <c r="Y28" s="344">
        <v>562</v>
      </c>
    </row>
    <row r="29" spans="1:25" ht="13.5" x14ac:dyDescent="0.25">
      <c r="A29" s="1016"/>
      <c r="B29" s="72" t="s">
        <v>578</v>
      </c>
      <c r="C29" s="103" t="s">
        <v>17</v>
      </c>
      <c r="D29" s="75">
        <v>17</v>
      </c>
      <c r="E29" s="75">
        <v>46</v>
      </c>
      <c r="F29" s="75">
        <v>20</v>
      </c>
      <c r="G29" s="75">
        <v>16</v>
      </c>
      <c r="H29" s="75">
        <v>30</v>
      </c>
      <c r="I29" s="75">
        <v>14</v>
      </c>
      <c r="J29" s="75">
        <v>11</v>
      </c>
      <c r="K29" s="75">
        <v>13</v>
      </c>
      <c r="L29" s="75">
        <v>8</v>
      </c>
      <c r="M29" s="75">
        <v>7</v>
      </c>
      <c r="N29" s="75">
        <v>13</v>
      </c>
      <c r="O29" s="75">
        <v>3</v>
      </c>
      <c r="P29" s="75">
        <v>5</v>
      </c>
      <c r="Q29" s="75">
        <v>13</v>
      </c>
      <c r="R29" s="75">
        <v>7</v>
      </c>
      <c r="S29" s="75">
        <v>6</v>
      </c>
      <c r="T29" s="106">
        <v>7</v>
      </c>
      <c r="U29" s="106">
        <v>7</v>
      </c>
      <c r="V29" s="106">
        <v>4</v>
      </c>
      <c r="W29" s="106">
        <v>1</v>
      </c>
      <c r="X29" s="75">
        <v>1</v>
      </c>
      <c r="Y29" s="345">
        <v>2</v>
      </c>
    </row>
    <row r="30" spans="1:25" ht="13.5" x14ac:dyDescent="0.25">
      <c r="A30" s="1016"/>
      <c r="B30" s="72" t="s">
        <v>579</v>
      </c>
      <c r="C30" s="103" t="s">
        <v>17</v>
      </c>
      <c r="D30" s="73">
        <v>90</v>
      </c>
      <c r="E30" s="73">
        <v>93</v>
      </c>
      <c r="F30" s="73">
        <v>105</v>
      </c>
      <c r="G30" s="73">
        <v>88</v>
      </c>
      <c r="H30" s="73">
        <v>80</v>
      </c>
      <c r="I30" s="73">
        <v>66</v>
      </c>
      <c r="J30" s="73">
        <v>81</v>
      </c>
      <c r="K30" s="73">
        <v>67</v>
      </c>
      <c r="L30" s="73">
        <v>57</v>
      </c>
      <c r="M30" s="73">
        <v>84</v>
      </c>
      <c r="N30" s="73">
        <v>120</v>
      </c>
      <c r="O30" s="73">
        <v>124</v>
      </c>
      <c r="P30" s="73">
        <v>124</v>
      </c>
      <c r="Q30" s="73">
        <v>146</v>
      </c>
      <c r="R30" s="73">
        <v>124</v>
      </c>
      <c r="S30" s="73">
        <v>208</v>
      </c>
      <c r="T30" s="111">
        <v>108</v>
      </c>
      <c r="U30" s="111">
        <v>86</v>
      </c>
      <c r="V30" s="111">
        <v>137</v>
      </c>
      <c r="W30" s="111">
        <v>56</v>
      </c>
      <c r="X30" s="73">
        <v>104</v>
      </c>
      <c r="Y30" s="344">
        <v>111</v>
      </c>
    </row>
    <row r="31" spans="1:25" ht="13.5" x14ac:dyDescent="0.25">
      <c r="A31" s="1059"/>
      <c r="B31" s="449" t="s">
        <v>4</v>
      </c>
      <c r="C31" s="540" t="s">
        <v>17</v>
      </c>
      <c r="D31" s="450">
        <v>10633</v>
      </c>
      <c r="E31" s="450">
        <v>10672</v>
      </c>
      <c r="F31" s="450">
        <v>10249</v>
      </c>
      <c r="G31" s="450">
        <v>9518</v>
      </c>
      <c r="H31" s="450">
        <v>9231</v>
      </c>
      <c r="I31" s="450">
        <v>8868</v>
      </c>
      <c r="J31" s="450">
        <v>8104</v>
      </c>
      <c r="K31" s="450">
        <v>7586</v>
      </c>
      <c r="L31" s="450">
        <v>7252</v>
      </c>
      <c r="M31" s="450">
        <v>7817</v>
      </c>
      <c r="N31" s="450">
        <v>7675</v>
      </c>
      <c r="O31" s="450">
        <v>6851</v>
      </c>
      <c r="P31" s="450">
        <v>6688</v>
      </c>
      <c r="Q31" s="450">
        <v>6427</v>
      </c>
      <c r="R31" s="450">
        <v>6013</v>
      </c>
      <c r="S31" s="450">
        <v>5760</v>
      </c>
      <c r="T31" s="755">
        <v>5448</v>
      </c>
      <c r="U31" s="755">
        <v>5830</v>
      </c>
      <c r="V31" s="755">
        <v>5883</v>
      </c>
      <c r="W31" s="755">
        <v>3915</v>
      </c>
      <c r="X31" s="75">
        <v>4959</v>
      </c>
      <c r="Y31" s="345">
        <v>5196</v>
      </c>
    </row>
    <row r="32" spans="1:25" ht="13.5" x14ac:dyDescent="0.25">
      <c r="A32" s="1016" t="s">
        <v>80</v>
      </c>
      <c r="B32" s="691" t="s">
        <v>570</v>
      </c>
      <c r="C32" s="873" t="s">
        <v>17</v>
      </c>
      <c r="D32" s="370" t="s">
        <v>68</v>
      </c>
      <c r="E32" s="370" t="s">
        <v>68</v>
      </c>
      <c r="F32" s="370" t="s">
        <v>68</v>
      </c>
      <c r="G32" s="370">
        <v>1</v>
      </c>
      <c r="H32" s="370" t="s">
        <v>68</v>
      </c>
      <c r="I32" s="370">
        <v>2</v>
      </c>
      <c r="J32" s="370">
        <v>6</v>
      </c>
      <c r="K32" s="370">
        <v>4</v>
      </c>
      <c r="L32" s="370">
        <v>2</v>
      </c>
      <c r="M32" s="370">
        <v>5</v>
      </c>
      <c r="N32" s="370">
        <v>6</v>
      </c>
      <c r="O32" s="370" t="s">
        <v>68</v>
      </c>
      <c r="P32" s="370" t="s">
        <v>68</v>
      </c>
      <c r="Q32" s="370">
        <v>4</v>
      </c>
      <c r="R32" s="370" t="s">
        <v>68</v>
      </c>
      <c r="S32" s="370">
        <v>1</v>
      </c>
      <c r="T32" s="756">
        <v>2</v>
      </c>
      <c r="U32" s="756"/>
      <c r="V32" s="756">
        <v>2</v>
      </c>
      <c r="W32" s="756">
        <v>3</v>
      </c>
      <c r="X32" s="73">
        <v>5</v>
      </c>
      <c r="Y32" s="344">
        <v>1</v>
      </c>
    </row>
    <row r="33" spans="1:27" ht="13.5" x14ac:dyDescent="0.25">
      <c r="A33" s="1016"/>
      <c r="B33" s="72" t="s">
        <v>571</v>
      </c>
      <c r="C33" s="103" t="s">
        <v>17</v>
      </c>
      <c r="D33" s="75">
        <v>1450</v>
      </c>
      <c r="E33" s="75">
        <v>1535</v>
      </c>
      <c r="F33" s="75">
        <v>1373</v>
      </c>
      <c r="G33" s="75">
        <v>1481</v>
      </c>
      <c r="H33" s="75">
        <v>1357</v>
      </c>
      <c r="I33" s="75">
        <v>1444</v>
      </c>
      <c r="J33" s="75">
        <v>1322</v>
      </c>
      <c r="K33" s="75">
        <v>1193</v>
      </c>
      <c r="L33" s="75">
        <v>1124</v>
      </c>
      <c r="M33" s="75">
        <v>1213</v>
      </c>
      <c r="N33" s="75">
        <v>1169</v>
      </c>
      <c r="O33" s="75">
        <v>973</v>
      </c>
      <c r="P33" s="75">
        <v>1170</v>
      </c>
      <c r="Q33" s="75">
        <v>996</v>
      </c>
      <c r="R33" s="75">
        <v>853</v>
      </c>
      <c r="S33" s="75">
        <v>1046</v>
      </c>
      <c r="T33" s="106">
        <v>896</v>
      </c>
      <c r="U33" s="106">
        <v>889</v>
      </c>
      <c r="V33" s="106">
        <v>918</v>
      </c>
      <c r="W33" s="106">
        <v>527</v>
      </c>
      <c r="X33" s="75">
        <v>789</v>
      </c>
      <c r="Y33" s="345">
        <v>766</v>
      </c>
    </row>
    <row r="34" spans="1:27" ht="13.5" x14ac:dyDescent="0.25">
      <c r="A34" s="1016"/>
      <c r="B34" s="72" t="s">
        <v>572</v>
      </c>
      <c r="C34" s="103" t="s">
        <v>17</v>
      </c>
      <c r="D34" s="73">
        <v>17</v>
      </c>
      <c r="E34" s="73">
        <v>8</v>
      </c>
      <c r="F34" s="73">
        <v>11</v>
      </c>
      <c r="G34" s="73">
        <v>10</v>
      </c>
      <c r="H34" s="73">
        <v>19</v>
      </c>
      <c r="I34" s="73">
        <v>10</v>
      </c>
      <c r="J34" s="73">
        <v>6</v>
      </c>
      <c r="K34" s="73">
        <v>12</v>
      </c>
      <c r="L34" s="73">
        <v>7</v>
      </c>
      <c r="M34" s="73">
        <v>10</v>
      </c>
      <c r="N34" s="73">
        <v>13</v>
      </c>
      <c r="O34" s="73">
        <v>8</v>
      </c>
      <c r="P34" s="73">
        <v>7</v>
      </c>
      <c r="Q34" s="73">
        <v>8</v>
      </c>
      <c r="R34" s="73">
        <v>10</v>
      </c>
      <c r="S34" s="73">
        <v>7</v>
      </c>
      <c r="T34" s="111">
        <v>7</v>
      </c>
      <c r="U34" s="111">
        <v>7</v>
      </c>
      <c r="V34" s="111">
        <v>7</v>
      </c>
      <c r="W34" s="111">
        <v>1</v>
      </c>
      <c r="X34" s="73">
        <v>2</v>
      </c>
      <c r="Y34" s="344">
        <v>7</v>
      </c>
    </row>
    <row r="35" spans="1:27" ht="13.5" x14ac:dyDescent="0.25">
      <c r="A35" s="1016"/>
      <c r="B35" s="72" t="s">
        <v>573</v>
      </c>
      <c r="C35" s="103" t="s">
        <v>17</v>
      </c>
      <c r="D35" s="75" t="s">
        <v>68</v>
      </c>
      <c r="E35" s="75" t="s">
        <v>68</v>
      </c>
      <c r="F35" s="75" t="s">
        <v>68</v>
      </c>
      <c r="G35" s="75" t="s">
        <v>68</v>
      </c>
      <c r="H35" s="75" t="s">
        <v>68</v>
      </c>
      <c r="I35" s="75" t="s">
        <v>68</v>
      </c>
      <c r="J35" s="75" t="s">
        <v>68</v>
      </c>
      <c r="K35" s="75" t="s">
        <v>68</v>
      </c>
      <c r="L35" s="75" t="s">
        <v>68</v>
      </c>
      <c r="M35" s="75" t="s">
        <v>68</v>
      </c>
      <c r="N35" s="75" t="s">
        <v>68</v>
      </c>
      <c r="O35" s="75" t="s">
        <v>68</v>
      </c>
      <c r="P35" s="75" t="s">
        <v>68</v>
      </c>
      <c r="Q35" s="75" t="s">
        <v>68</v>
      </c>
      <c r="R35" s="75" t="s">
        <v>68</v>
      </c>
      <c r="S35" s="75" t="s">
        <v>68</v>
      </c>
      <c r="T35" s="106">
        <v>1</v>
      </c>
      <c r="U35" s="106"/>
      <c r="V35" s="106" t="s">
        <v>68</v>
      </c>
      <c r="W35" s="106" t="s">
        <v>68</v>
      </c>
      <c r="X35" s="75" t="s">
        <v>68</v>
      </c>
      <c r="Y35" s="345" t="s">
        <v>68</v>
      </c>
    </row>
    <row r="36" spans="1:27" ht="13.5" x14ac:dyDescent="0.25">
      <c r="A36" s="1016"/>
      <c r="B36" s="524" t="s">
        <v>574</v>
      </c>
      <c r="C36" s="103" t="s">
        <v>17</v>
      </c>
      <c r="D36" s="73">
        <v>128</v>
      </c>
      <c r="E36" s="73">
        <v>110</v>
      </c>
      <c r="F36" s="73">
        <v>105</v>
      </c>
      <c r="G36" s="73">
        <v>136</v>
      </c>
      <c r="H36" s="73">
        <v>113</v>
      </c>
      <c r="I36" s="73">
        <v>112</v>
      </c>
      <c r="J36" s="73">
        <v>119</v>
      </c>
      <c r="K36" s="73">
        <v>98</v>
      </c>
      <c r="L36" s="73">
        <v>102</v>
      </c>
      <c r="M36" s="73">
        <v>129</v>
      </c>
      <c r="N36" s="73">
        <v>76</v>
      </c>
      <c r="O36" s="73">
        <v>95</v>
      </c>
      <c r="P36" s="73">
        <v>96</v>
      </c>
      <c r="Q36" s="73">
        <v>92</v>
      </c>
      <c r="R36" s="73">
        <v>65</v>
      </c>
      <c r="S36" s="73">
        <v>94</v>
      </c>
      <c r="T36" s="111">
        <v>74</v>
      </c>
      <c r="U36" s="111">
        <v>60</v>
      </c>
      <c r="V36" s="111">
        <v>71</v>
      </c>
      <c r="W36" s="111">
        <v>49</v>
      </c>
      <c r="X36" s="73">
        <v>51</v>
      </c>
      <c r="Y36" s="344">
        <v>43</v>
      </c>
    </row>
    <row r="37" spans="1:27" ht="13.5" x14ac:dyDescent="0.25">
      <c r="A37" s="1016"/>
      <c r="B37" s="72" t="s">
        <v>575</v>
      </c>
      <c r="C37" s="103" t="s">
        <v>17</v>
      </c>
      <c r="D37" s="75">
        <v>29</v>
      </c>
      <c r="E37" s="75">
        <v>31</v>
      </c>
      <c r="F37" s="75">
        <v>19</v>
      </c>
      <c r="G37" s="75">
        <v>33</v>
      </c>
      <c r="H37" s="75">
        <v>21</v>
      </c>
      <c r="I37" s="75">
        <v>28</v>
      </c>
      <c r="J37" s="75">
        <v>26</v>
      </c>
      <c r="K37" s="75">
        <v>19</v>
      </c>
      <c r="L37" s="75">
        <v>23</v>
      </c>
      <c r="M37" s="75">
        <v>20</v>
      </c>
      <c r="N37" s="75">
        <v>17</v>
      </c>
      <c r="O37" s="75">
        <v>33</v>
      </c>
      <c r="P37" s="75">
        <v>35</v>
      </c>
      <c r="Q37" s="75">
        <v>21</v>
      </c>
      <c r="R37" s="75">
        <v>27</v>
      </c>
      <c r="S37" s="75">
        <v>23</v>
      </c>
      <c r="T37" s="106">
        <v>40</v>
      </c>
      <c r="U37" s="106">
        <v>30</v>
      </c>
      <c r="V37" s="106">
        <v>31</v>
      </c>
      <c r="W37" s="106">
        <v>26</v>
      </c>
      <c r="X37" s="75">
        <v>32</v>
      </c>
      <c r="Y37" s="345">
        <v>22</v>
      </c>
    </row>
    <row r="38" spans="1:27" ht="13.5" x14ac:dyDescent="0.25">
      <c r="A38" s="1016"/>
      <c r="B38" s="72" t="s">
        <v>576</v>
      </c>
      <c r="C38" s="103" t="s">
        <v>17</v>
      </c>
      <c r="D38" s="73">
        <v>90</v>
      </c>
      <c r="E38" s="73">
        <v>99</v>
      </c>
      <c r="F38" s="73">
        <v>94</v>
      </c>
      <c r="G38" s="73">
        <v>85</v>
      </c>
      <c r="H38" s="73">
        <v>79</v>
      </c>
      <c r="I38" s="73">
        <v>89</v>
      </c>
      <c r="J38" s="73">
        <v>74</v>
      </c>
      <c r="K38" s="73">
        <v>61</v>
      </c>
      <c r="L38" s="73">
        <v>42</v>
      </c>
      <c r="M38" s="73">
        <v>39</v>
      </c>
      <c r="N38" s="73">
        <v>47</v>
      </c>
      <c r="O38" s="73">
        <v>31</v>
      </c>
      <c r="P38" s="73">
        <v>21</v>
      </c>
      <c r="Q38" s="73">
        <v>11</v>
      </c>
      <c r="R38" s="73">
        <v>17</v>
      </c>
      <c r="S38" s="73">
        <v>15</v>
      </c>
      <c r="T38" s="111">
        <v>15</v>
      </c>
      <c r="U38" s="111">
        <v>7</v>
      </c>
      <c r="V38" s="111">
        <v>11</v>
      </c>
      <c r="W38" s="111">
        <v>7</v>
      </c>
      <c r="X38" s="73">
        <v>11</v>
      </c>
      <c r="Y38" s="344">
        <v>14</v>
      </c>
    </row>
    <row r="39" spans="1:27" ht="13.5" x14ac:dyDescent="0.25">
      <c r="A39" s="1016"/>
      <c r="B39" s="72" t="s">
        <v>577</v>
      </c>
      <c r="C39" s="103" t="s">
        <v>17</v>
      </c>
      <c r="D39" s="75">
        <v>80</v>
      </c>
      <c r="E39" s="75">
        <v>91</v>
      </c>
      <c r="F39" s="75">
        <v>84</v>
      </c>
      <c r="G39" s="75">
        <v>93</v>
      </c>
      <c r="H39" s="75">
        <v>89</v>
      </c>
      <c r="I39" s="75">
        <v>119</v>
      </c>
      <c r="J39" s="75">
        <v>104</v>
      </c>
      <c r="K39" s="75">
        <v>110</v>
      </c>
      <c r="L39" s="75">
        <v>87</v>
      </c>
      <c r="M39" s="75">
        <v>82</v>
      </c>
      <c r="N39" s="75">
        <v>99</v>
      </c>
      <c r="O39" s="75">
        <v>79</v>
      </c>
      <c r="P39" s="75">
        <v>67</v>
      </c>
      <c r="Q39" s="75">
        <v>62</v>
      </c>
      <c r="R39" s="75">
        <v>48</v>
      </c>
      <c r="S39" s="75">
        <v>53</v>
      </c>
      <c r="T39" s="106">
        <v>66</v>
      </c>
      <c r="U39" s="106">
        <v>57</v>
      </c>
      <c r="V39" s="106">
        <v>59</v>
      </c>
      <c r="W39" s="106">
        <v>51</v>
      </c>
      <c r="X39" s="75">
        <v>78</v>
      </c>
      <c r="Y39" s="345">
        <v>82</v>
      </c>
    </row>
    <row r="40" spans="1:27" ht="13.5" x14ac:dyDescent="0.25">
      <c r="A40" s="1016"/>
      <c r="B40" s="72" t="s">
        <v>578</v>
      </c>
      <c r="C40" s="103" t="s">
        <v>17</v>
      </c>
      <c r="D40" s="73">
        <v>2</v>
      </c>
      <c r="E40" s="73">
        <v>2</v>
      </c>
      <c r="F40" s="73">
        <v>2</v>
      </c>
      <c r="G40" s="73">
        <v>6</v>
      </c>
      <c r="H40" s="73">
        <v>5</v>
      </c>
      <c r="I40" s="73">
        <v>3</v>
      </c>
      <c r="J40" s="73">
        <v>3</v>
      </c>
      <c r="K40" s="73">
        <v>5</v>
      </c>
      <c r="L40" s="73">
        <v>1</v>
      </c>
      <c r="M40" s="73">
        <v>1</v>
      </c>
      <c r="N40" s="73">
        <v>4</v>
      </c>
      <c r="O40" s="73">
        <v>1</v>
      </c>
      <c r="P40" s="73" t="s">
        <v>68</v>
      </c>
      <c r="Q40" s="73">
        <v>2</v>
      </c>
      <c r="R40" s="73">
        <v>1</v>
      </c>
      <c r="S40" s="73" t="s">
        <v>68</v>
      </c>
      <c r="T40" s="111">
        <v>1</v>
      </c>
      <c r="U40" s="111">
        <v>1</v>
      </c>
      <c r="V40" s="111" t="s">
        <v>68</v>
      </c>
      <c r="W40" s="111" t="s">
        <v>68</v>
      </c>
      <c r="X40" s="73" t="s">
        <v>68</v>
      </c>
      <c r="Y40" s="344">
        <v>1</v>
      </c>
    </row>
    <row r="41" spans="1:27" ht="13.5" x14ac:dyDescent="0.25">
      <c r="A41" s="1016"/>
      <c r="B41" s="72" t="s">
        <v>579</v>
      </c>
      <c r="C41" s="103" t="s">
        <v>17</v>
      </c>
      <c r="D41" s="75">
        <v>18</v>
      </c>
      <c r="E41" s="75">
        <v>22</v>
      </c>
      <c r="F41" s="75">
        <v>9</v>
      </c>
      <c r="G41" s="75">
        <v>23</v>
      </c>
      <c r="H41" s="75">
        <v>20</v>
      </c>
      <c r="I41" s="75">
        <v>12</v>
      </c>
      <c r="J41" s="75">
        <v>21</v>
      </c>
      <c r="K41" s="75">
        <v>14</v>
      </c>
      <c r="L41" s="75">
        <v>9</v>
      </c>
      <c r="M41" s="75">
        <v>21</v>
      </c>
      <c r="N41" s="75">
        <v>17</v>
      </c>
      <c r="O41" s="75">
        <v>20</v>
      </c>
      <c r="P41" s="75">
        <v>29</v>
      </c>
      <c r="Q41" s="75">
        <v>38</v>
      </c>
      <c r="R41" s="75">
        <v>24</v>
      </c>
      <c r="S41" s="75">
        <v>18</v>
      </c>
      <c r="T41" s="106">
        <v>21</v>
      </c>
      <c r="U41" s="106">
        <v>13</v>
      </c>
      <c r="V41" s="106">
        <v>29</v>
      </c>
      <c r="W41" s="106">
        <v>8</v>
      </c>
      <c r="X41" s="75">
        <v>10</v>
      </c>
      <c r="Y41" s="345">
        <v>10</v>
      </c>
    </row>
    <row r="42" spans="1:27" ht="13.5" x14ac:dyDescent="0.25">
      <c r="A42" s="1017"/>
      <c r="B42" s="72" t="s">
        <v>4</v>
      </c>
      <c r="C42" s="103" t="s">
        <v>17</v>
      </c>
      <c r="D42" s="73">
        <v>1814</v>
      </c>
      <c r="E42" s="73">
        <v>1898</v>
      </c>
      <c r="F42" s="73">
        <v>1697</v>
      </c>
      <c r="G42" s="73">
        <v>1868</v>
      </c>
      <c r="H42" s="73">
        <v>1703</v>
      </c>
      <c r="I42" s="73">
        <v>1819</v>
      </c>
      <c r="J42" s="73">
        <v>1681</v>
      </c>
      <c r="K42" s="73">
        <v>1516</v>
      </c>
      <c r="L42" s="73">
        <v>1397</v>
      </c>
      <c r="M42" s="73">
        <v>1520</v>
      </c>
      <c r="N42" s="73">
        <v>1448</v>
      </c>
      <c r="O42" s="73">
        <v>1240</v>
      </c>
      <c r="P42" s="73">
        <v>1425</v>
      </c>
      <c r="Q42" s="73">
        <v>1234</v>
      </c>
      <c r="R42" s="73">
        <v>1045</v>
      </c>
      <c r="S42" s="73">
        <v>1257</v>
      </c>
      <c r="T42" s="111">
        <v>1123</v>
      </c>
      <c r="U42" s="111">
        <v>1064</v>
      </c>
      <c r="V42" s="111">
        <v>1128</v>
      </c>
      <c r="W42" s="111">
        <v>672</v>
      </c>
      <c r="X42" s="73">
        <v>978</v>
      </c>
      <c r="Y42" s="344">
        <v>946</v>
      </c>
    </row>
    <row r="43" spans="1:27" ht="13.5" x14ac:dyDescent="0.25">
      <c r="A43" s="1015" t="s">
        <v>81</v>
      </c>
      <c r="B43" s="72" t="s">
        <v>570</v>
      </c>
      <c r="C43" s="103" t="s">
        <v>17</v>
      </c>
      <c r="D43" s="75" t="s">
        <v>68</v>
      </c>
      <c r="E43" s="75" t="s">
        <v>68</v>
      </c>
      <c r="F43" s="75">
        <v>1</v>
      </c>
      <c r="G43" s="75">
        <v>1</v>
      </c>
      <c r="H43" s="75">
        <v>3</v>
      </c>
      <c r="I43" s="75">
        <v>3</v>
      </c>
      <c r="J43" s="75">
        <v>3</v>
      </c>
      <c r="K43" s="75">
        <v>1</v>
      </c>
      <c r="L43" s="75">
        <v>2</v>
      </c>
      <c r="M43" s="75">
        <v>2</v>
      </c>
      <c r="N43" s="75">
        <v>5</v>
      </c>
      <c r="O43" s="75" t="s">
        <v>68</v>
      </c>
      <c r="P43" s="75" t="s">
        <v>68</v>
      </c>
      <c r="Q43" s="75">
        <v>2</v>
      </c>
      <c r="R43" s="75">
        <v>3</v>
      </c>
      <c r="S43" s="75">
        <v>1</v>
      </c>
      <c r="T43" s="106" t="s">
        <v>68</v>
      </c>
      <c r="U43" s="106">
        <v>1</v>
      </c>
      <c r="V43" s="106">
        <v>1</v>
      </c>
      <c r="W43" s="106" t="s">
        <v>68</v>
      </c>
      <c r="X43" s="75" t="s">
        <v>68</v>
      </c>
      <c r="Y43" s="345" t="s">
        <v>68</v>
      </c>
      <c r="AA43" s="430" t="s">
        <v>118</v>
      </c>
    </row>
    <row r="44" spans="1:27" ht="13.5" x14ac:dyDescent="0.25">
      <c r="A44" s="1016"/>
      <c r="B44" s="72" t="s">
        <v>571</v>
      </c>
      <c r="C44" s="103" t="s">
        <v>17</v>
      </c>
      <c r="D44" s="73">
        <v>1966</v>
      </c>
      <c r="E44" s="73">
        <v>1927</v>
      </c>
      <c r="F44" s="73">
        <v>1889</v>
      </c>
      <c r="G44" s="73">
        <v>1970</v>
      </c>
      <c r="H44" s="73">
        <v>1922</v>
      </c>
      <c r="I44" s="73">
        <v>1687</v>
      </c>
      <c r="J44" s="73">
        <v>1394</v>
      </c>
      <c r="K44" s="73">
        <v>1375</v>
      </c>
      <c r="L44" s="73">
        <v>1484</v>
      </c>
      <c r="M44" s="73">
        <v>1664</v>
      </c>
      <c r="N44" s="73">
        <v>1409</v>
      </c>
      <c r="O44" s="73">
        <v>1233</v>
      </c>
      <c r="P44" s="73">
        <v>1234</v>
      </c>
      <c r="Q44" s="73">
        <v>1152</v>
      </c>
      <c r="R44" s="73">
        <v>1142</v>
      </c>
      <c r="S44" s="73">
        <v>1089</v>
      </c>
      <c r="T44" s="111">
        <v>1135</v>
      </c>
      <c r="U44" s="111">
        <v>1214</v>
      </c>
      <c r="V44" s="111">
        <v>1206</v>
      </c>
      <c r="W44" s="111">
        <v>737</v>
      </c>
      <c r="X44" s="73">
        <v>1005</v>
      </c>
      <c r="Y44" s="344">
        <v>1080</v>
      </c>
      <c r="AA44" s="85"/>
    </row>
    <row r="45" spans="1:27" ht="13.5" x14ac:dyDescent="0.25">
      <c r="A45" s="1016"/>
      <c r="B45" s="72" t="s">
        <v>572</v>
      </c>
      <c r="C45" s="103" t="s">
        <v>17</v>
      </c>
      <c r="D45" s="75">
        <v>9</v>
      </c>
      <c r="E45" s="75">
        <v>10</v>
      </c>
      <c r="F45" s="75">
        <v>14</v>
      </c>
      <c r="G45" s="75">
        <v>12</v>
      </c>
      <c r="H45" s="75">
        <v>14</v>
      </c>
      <c r="I45" s="75">
        <v>15</v>
      </c>
      <c r="J45" s="75">
        <v>9</v>
      </c>
      <c r="K45" s="75">
        <v>6</v>
      </c>
      <c r="L45" s="75">
        <v>11</v>
      </c>
      <c r="M45" s="75">
        <v>6</v>
      </c>
      <c r="N45" s="75">
        <v>3</v>
      </c>
      <c r="O45" s="75">
        <v>5</v>
      </c>
      <c r="P45" s="75">
        <v>3</v>
      </c>
      <c r="Q45" s="75">
        <v>10</v>
      </c>
      <c r="R45" s="75">
        <v>8</v>
      </c>
      <c r="S45" s="75">
        <v>3</v>
      </c>
      <c r="T45" s="106">
        <v>6</v>
      </c>
      <c r="U45" s="106">
        <v>8</v>
      </c>
      <c r="V45" s="106">
        <v>4</v>
      </c>
      <c r="W45" s="106">
        <v>4</v>
      </c>
      <c r="X45" s="75">
        <v>6</v>
      </c>
      <c r="Y45" s="345">
        <v>1</v>
      </c>
    </row>
    <row r="46" spans="1:27" ht="13.5" x14ac:dyDescent="0.25">
      <c r="A46" s="1016"/>
      <c r="B46" s="72" t="s">
        <v>573</v>
      </c>
      <c r="C46" s="103" t="s">
        <v>17</v>
      </c>
      <c r="D46" s="73" t="s">
        <v>68</v>
      </c>
      <c r="E46" s="73" t="s">
        <v>68</v>
      </c>
      <c r="F46" s="73" t="s">
        <v>68</v>
      </c>
      <c r="G46" s="73" t="s">
        <v>68</v>
      </c>
      <c r="H46" s="73" t="s">
        <v>68</v>
      </c>
      <c r="I46" s="73" t="s">
        <v>68</v>
      </c>
      <c r="J46" s="73" t="s">
        <v>68</v>
      </c>
      <c r="K46" s="73" t="s">
        <v>68</v>
      </c>
      <c r="L46" s="73">
        <v>1</v>
      </c>
      <c r="M46" s="73" t="s">
        <v>68</v>
      </c>
      <c r="N46" s="73" t="s">
        <v>68</v>
      </c>
      <c r="O46" s="73" t="s">
        <v>68</v>
      </c>
      <c r="P46" s="73" t="s">
        <v>68</v>
      </c>
      <c r="Q46" s="73" t="s">
        <v>68</v>
      </c>
      <c r="R46" s="73" t="s">
        <v>68</v>
      </c>
      <c r="S46" s="73" t="s">
        <v>68</v>
      </c>
      <c r="T46" s="111" t="s">
        <v>68</v>
      </c>
      <c r="U46" s="111"/>
      <c r="V46" s="111" t="s">
        <v>68</v>
      </c>
      <c r="W46" s="111" t="s">
        <v>68</v>
      </c>
      <c r="X46" s="73" t="s">
        <v>68</v>
      </c>
      <c r="Y46" s="344" t="s">
        <v>68</v>
      </c>
    </row>
    <row r="47" spans="1:27" ht="13.5" x14ac:dyDescent="0.25">
      <c r="A47" s="1016"/>
      <c r="B47" s="524" t="s">
        <v>574</v>
      </c>
      <c r="C47" s="103" t="s">
        <v>17</v>
      </c>
      <c r="D47" s="75">
        <v>244</v>
      </c>
      <c r="E47" s="75">
        <v>219</v>
      </c>
      <c r="F47" s="75">
        <v>227</v>
      </c>
      <c r="G47" s="75">
        <v>196</v>
      </c>
      <c r="H47" s="75">
        <v>165</v>
      </c>
      <c r="I47" s="75">
        <v>174</v>
      </c>
      <c r="J47" s="75">
        <v>152</v>
      </c>
      <c r="K47" s="75">
        <v>162</v>
      </c>
      <c r="L47" s="75">
        <v>143</v>
      </c>
      <c r="M47" s="75">
        <v>178</v>
      </c>
      <c r="N47" s="75">
        <v>159</v>
      </c>
      <c r="O47" s="75">
        <v>118</v>
      </c>
      <c r="P47" s="75">
        <v>96</v>
      </c>
      <c r="Q47" s="75">
        <v>108</v>
      </c>
      <c r="R47" s="75">
        <v>102</v>
      </c>
      <c r="S47" s="75">
        <v>120</v>
      </c>
      <c r="T47" s="106">
        <v>126</v>
      </c>
      <c r="U47" s="106">
        <v>99</v>
      </c>
      <c r="V47" s="106">
        <v>122</v>
      </c>
      <c r="W47" s="106">
        <v>72</v>
      </c>
      <c r="X47" s="75">
        <v>107</v>
      </c>
      <c r="Y47" s="345">
        <v>119</v>
      </c>
    </row>
    <row r="48" spans="1:27" ht="13.5" x14ac:dyDescent="0.25">
      <c r="A48" s="1016"/>
      <c r="B48" s="72" t="s">
        <v>575</v>
      </c>
      <c r="C48" s="103" t="s">
        <v>17</v>
      </c>
      <c r="D48" s="73">
        <v>56</v>
      </c>
      <c r="E48" s="73">
        <v>64</v>
      </c>
      <c r="F48" s="73">
        <v>49</v>
      </c>
      <c r="G48" s="73">
        <v>69</v>
      </c>
      <c r="H48" s="73">
        <v>64</v>
      </c>
      <c r="I48" s="73">
        <v>43</v>
      </c>
      <c r="J48" s="73">
        <v>50</v>
      </c>
      <c r="K48" s="73">
        <v>56</v>
      </c>
      <c r="L48" s="73">
        <v>67</v>
      </c>
      <c r="M48" s="73">
        <v>69</v>
      </c>
      <c r="N48" s="73">
        <v>61</v>
      </c>
      <c r="O48" s="73">
        <v>66</v>
      </c>
      <c r="P48" s="73">
        <v>83</v>
      </c>
      <c r="Q48" s="73">
        <v>77</v>
      </c>
      <c r="R48" s="73">
        <v>65</v>
      </c>
      <c r="S48" s="73">
        <v>62</v>
      </c>
      <c r="T48" s="111">
        <v>89</v>
      </c>
      <c r="U48" s="111">
        <v>79</v>
      </c>
      <c r="V48" s="111">
        <v>68</v>
      </c>
      <c r="W48" s="111">
        <v>62</v>
      </c>
      <c r="X48" s="73">
        <v>76</v>
      </c>
      <c r="Y48" s="344">
        <v>75</v>
      </c>
    </row>
    <row r="49" spans="1:25" ht="13.5" x14ac:dyDescent="0.25">
      <c r="A49" s="1016"/>
      <c r="B49" s="72" t="s">
        <v>576</v>
      </c>
      <c r="C49" s="103" t="s">
        <v>17</v>
      </c>
      <c r="D49" s="75">
        <v>229</v>
      </c>
      <c r="E49" s="75">
        <v>199</v>
      </c>
      <c r="F49" s="75">
        <v>229</v>
      </c>
      <c r="G49" s="75">
        <v>207</v>
      </c>
      <c r="H49" s="75">
        <v>178</v>
      </c>
      <c r="I49" s="75">
        <v>164</v>
      </c>
      <c r="J49" s="75">
        <v>172</v>
      </c>
      <c r="K49" s="75">
        <v>144</v>
      </c>
      <c r="L49" s="75">
        <v>137</v>
      </c>
      <c r="M49" s="75">
        <v>135</v>
      </c>
      <c r="N49" s="75">
        <v>107</v>
      </c>
      <c r="O49" s="75">
        <v>87</v>
      </c>
      <c r="P49" s="75">
        <v>69</v>
      </c>
      <c r="Q49" s="75">
        <v>54</v>
      </c>
      <c r="R49" s="75">
        <v>46</v>
      </c>
      <c r="S49" s="75">
        <v>30</v>
      </c>
      <c r="T49" s="106">
        <v>66</v>
      </c>
      <c r="U49" s="106">
        <v>49</v>
      </c>
      <c r="V49" s="106">
        <v>37</v>
      </c>
      <c r="W49" s="106">
        <v>44</v>
      </c>
      <c r="X49" s="75">
        <v>46</v>
      </c>
      <c r="Y49" s="345">
        <v>34</v>
      </c>
    </row>
    <row r="50" spans="1:25" ht="13.5" x14ac:dyDescent="0.25">
      <c r="A50" s="1016"/>
      <c r="B50" s="72" t="s">
        <v>577</v>
      </c>
      <c r="C50" s="103" t="s">
        <v>17</v>
      </c>
      <c r="D50" s="73">
        <v>130</v>
      </c>
      <c r="E50" s="73">
        <v>134</v>
      </c>
      <c r="F50" s="73">
        <v>146</v>
      </c>
      <c r="G50" s="73">
        <v>166</v>
      </c>
      <c r="H50" s="73">
        <v>175</v>
      </c>
      <c r="I50" s="73">
        <v>172</v>
      </c>
      <c r="J50" s="73">
        <v>162</v>
      </c>
      <c r="K50" s="73">
        <v>153</v>
      </c>
      <c r="L50" s="73">
        <v>179</v>
      </c>
      <c r="M50" s="73">
        <v>168</v>
      </c>
      <c r="N50" s="73">
        <v>169</v>
      </c>
      <c r="O50" s="73">
        <v>178</v>
      </c>
      <c r="P50" s="73">
        <v>149</v>
      </c>
      <c r="Q50" s="73">
        <v>132</v>
      </c>
      <c r="R50" s="73">
        <v>126</v>
      </c>
      <c r="S50" s="73">
        <v>118</v>
      </c>
      <c r="T50" s="111">
        <v>143</v>
      </c>
      <c r="U50" s="111">
        <v>146</v>
      </c>
      <c r="V50" s="111">
        <v>143</v>
      </c>
      <c r="W50" s="111">
        <v>103</v>
      </c>
      <c r="X50" s="73">
        <v>122</v>
      </c>
      <c r="Y50" s="344">
        <v>144</v>
      </c>
    </row>
    <row r="51" spans="1:25" ht="13.5" x14ac:dyDescent="0.25">
      <c r="A51" s="1016"/>
      <c r="B51" s="72" t="s">
        <v>578</v>
      </c>
      <c r="C51" s="103" t="s">
        <v>17</v>
      </c>
      <c r="D51" s="75">
        <v>3</v>
      </c>
      <c r="E51" s="75">
        <v>8</v>
      </c>
      <c r="F51" s="75">
        <v>2</v>
      </c>
      <c r="G51" s="75">
        <v>5</v>
      </c>
      <c r="H51" s="75">
        <v>4</v>
      </c>
      <c r="I51" s="75">
        <v>3</v>
      </c>
      <c r="J51" s="75">
        <v>1</v>
      </c>
      <c r="K51" s="75">
        <v>3</v>
      </c>
      <c r="L51" s="75">
        <v>2</v>
      </c>
      <c r="M51" s="75">
        <v>2</v>
      </c>
      <c r="N51" s="75" t="s">
        <v>68</v>
      </c>
      <c r="O51" s="75" t="s">
        <v>68</v>
      </c>
      <c r="P51" s="75" t="s">
        <v>68</v>
      </c>
      <c r="Q51" s="75">
        <v>2</v>
      </c>
      <c r="R51" s="75">
        <v>1</v>
      </c>
      <c r="S51" s="75">
        <v>1</v>
      </c>
      <c r="T51" s="106" t="s">
        <v>68</v>
      </c>
      <c r="U51" s="106">
        <v>1</v>
      </c>
      <c r="V51" s="106">
        <v>1</v>
      </c>
      <c r="W51" s="106" t="s">
        <v>68</v>
      </c>
      <c r="X51" s="75" t="s">
        <v>68</v>
      </c>
      <c r="Y51" s="345" t="s">
        <v>68</v>
      </c>
    </row>
    <row r="52" spans="1:25" ht="13.5" x14ac:dyDescent="0.25">
      <c r="A52" s="1016"/>
      <c r="B52" s="72" t="s">
        <v>579</v>
      </c>
      <c r="C52" s="103" t="s">
        <v>17</v>
      </c>
      <c r="D52" s="73">
        <v>19</v>
      </c>
      <c r="E52" s="73">
        <v>12</v>
      </c>
      <c r="F52" s="73">
        <v>26</v>
      </c>
      <c r="G52" s="73">
        <v>22</v>
      </c>
      <c r="H52" s="73">
        <v>15</v>
      </c>
      <c r="I52" s="73">
        <v>13</v>
      </c>
      <c r="J52" s="73">
        <v>18</v>
      </c>
      <c r="K52" s="73">
        <v>11</v>
      </c>
      <c r="L52" s="73">
        <v>18</v>
      </c>
      <c r="M52" s="73">
        <v>26</v>
      </c>
      <c r="N52" s="73">
        <v>23</v>
      </c>
      <c r="O52" s="73">
        <v>30</v>
      </c>
      <c r="P52" s="73">
        <v>27</v>
      </c>
      <c r="Q52" s="73">
        <v>36</v>
      </c>
      <c r="R52" s="73">
        <v>20</v>
      </c>
      <c r="S52" s="73">
        <v>111</v>
      </c>
      <c r="T52" s="111">
        <v>21</v>
      </c>
      <c r="U52" s="111">
        <v>13</v>
      </c>
      <c r="V52" s="111">
        <v>25</v>
      </c>
      <c r="W52" s="111">
        <v>15</v>
      </c>
      <c r="X52" s="73">
        <v>23</v>
      </c>
      <c r="Y52" s="344">
        <v>39</v>
      </c>
    </row>
    <row r="53" spans="1:25" ht="13.5" x14ac:dyDescent="0.25">
      <c r="A53" s="1017"/>
      <c r="B53" s="72" t="s">
        <v>4</v>
      </c>
      <c r="C53" s="103" t="s">
        <v>17</v>
      </c>
      <c r="D53" s="75">
        <v>2656</v>
      </c>
      <c r="E53" s="75">
        <v>2573</v>
      </c>
      <c r="F53" s="75">
        <v>2583</v>
      </c>
      <c r="G53" s="75">
        <v>2648</v>
      </c>
      <c r="H53" s="75">
        <v>2540</v>
      </c>
      <c r="I53" s="75">
        <v>2274</v>
      </c>
      <c r="J53" s="75">
        <v>1961</v>
      </c>
      <c r="K53" s="75">
        <v>1911</v>
      </c>
      <c r="L53" s="75">
        <v>2044</v>
      </c>
      <c r="M53" s="75">
        <v>2250</v>
      </c>
      <c r="N53" s="75">
        <v>1936</v>
      </c>
      <c r="O53" s="75">
        <v>1717</v>
      </c>
      <c r="P53" s="75">
        <v>1661</v>
      </c>
      <c r="Q53" s="75">
        <v>1573</v>
      </c>
      <c r="R53" s="75">
        <v>1513</v>
      </c>
      <c r="S53" s="75">
        <v>1535</v>
      </c>
      <c r="T53" s="106">
        <v>1586</v>
      </c>
      <c r="U53" s="106">
        <v>1610</v>
      </c>
      <c r="V53" s="106">
        <v>1607</v>
      </c>
      <c r="W53" s="106">
        <v>1037</v>
      </c>
      <c r="X53" s="75">
        <v>1385</v>
      </c>
      <c r="Y53" s="345">
        <v>1492</v>
      </c>
    </row>
    <row r="54" spans="1:25" ht="13.5" x14ac:dyDescent="0.25">
      <c r="A54" s="1015" t="s">
        <v>82</v>
      </c>
      <c r="B54" s="72" t="s">
        <v>570</v>
      </c>
      <c r="C54" s="103" t="s">
        <v>17</v>
      </c>
      <c r="D54" s="73" t="s">
        <v>68</v>
      </c>
      <c r="E54" s="73" t="s">
        <v>68</v>
      </c>
      <c r="F54" s="73" t="s">
        <v>68</v>
      </c>
      <c r="G54" s="73">
        <v>3</v>
      </c>
      <c r="H54" s="73">
        <v>4</v>
      </c>
      <c r="I54" s="73">
        <v>1</v>
      </c>
      <c r="J54" s="73">
        <v>4</v>
      </c>
      <c r="K54" s="73">
        <v>7</v>
      </c>
      <c r="L54" s="73">
        <v>6</v>
      </c>
      <c r="M54" s="73">
        <v>3</v>
      </c>
      <c r="N54" s="73">
        <v>5</v>
      </c>
      <c r="O54" s="73">
        <v>5</v>
      </c>
      <c r="P54" s="73">
        <v>3</v>
      </c>
      <c r="Q54" s="73">
        <v>2</v>
      </c>
      <c r="R54" s="73">
        <v>3</v>
      </c>
      <c r="S54" s="73" t="s">
        <v>68</v>
      </c>
      <c r="T54" s="111">
        <v>4</v>
      </c>
      <c r="U54" s="111">
        <v>1</v>
      </c>
      <c r="V54" s="111" t="s">
        <v>68</v>
      </c>
      <c r="W54" s="111">
        <v>4</v>
      </c>
      <c r="X54" s="73" t="s">
        <v>68</v>
      </c>
      <c r="Y54" s="344">
        <v>4</v>
      </c>
    </row>
    <row r="55" spans="1:25" ht="13.5" x14ac:dyDescent="0.25">
      <c r="A55" s="1016"/>
      <c r="B55" s="72" t="s">
        <v>571</v>
      </c>
      <c r="C55" s="103" t="s">
        <v>17</v>
      </c>
      <c r="D55" s="75">
        <v>2389</v>
      </c>
      <c r="E55" s="75">
        <v>2544</v>
      </c>
      <c r="F55" s="75">
        <v>2269</v>
      </c>
      <c r="G55" s="75">
        <v>1851</v>
      </c>
      <c r="H55" s="75">
        <v>1980</v>
      </c>
      <c r="I55" s="75">
        <v>1763</v>
      </c>
      <c r="J55" s="75">
        <v>1560</v>
      </c>
      <c r="K55" s="75">
        <v>1433</v>
      </c>
      <c r="L55" s="75">
        <v>1277</v>
      </c>
      <c r="M55" s="75">
        <v>1409</v>
      </c>
      <c r="N55" s="75">
        <v>1558</v>
      </c>
      <c r="O55" s="75">
        <v>1412</v>
      </c>
      <c r="P55" s="75">
        <v>1355</v>
      </c>
      <c r="Q55" s="75">
        <v>1348</v>
      </c>
      <c r="R55" s="75">
        <v>1248</v>
      </c>
      <c r="S55" s="75">
        <v>1142</v>
      </c>
      <c r="T55" s="106">
        <v>955</v>
      </c>
      <c r="U55" s="106">
        <v>1192</v>
      </c>
      <c r="V55" s="106">
        <v>1116</v>
      </c>
      <c r="W55" s="106">
        <v>810</v>
      </c>
      <c r="X55" s="75">
        <v>891</v>
      </c>
      <c r="Y55" s="345">
        <v>1011</v>
      </c>
    </row>
    <row r="56" spans="1:25" ht="13.5" x14ac:dyDescent="0.25">
      <c r="A56" s="1016"/>
      <c r="B56" s="72" t="s">
        <v>572</v>
      </c>
      <c r="C56" s="103" t="s">
        <v>17</v>
      </c>
      <c r="D56" s="73">
        <v>28</v>
      </c>
      <c r="E56" s="73">
        <v>20</v>
      </c>
      <c r="F56" s="73">
        <v>13</v>
      </c>
      <c r="G56" s="73">
        <v>21</v>
      </c>
      <c r="H56" s="73">
        <v>14</v>
      </c>
      <c r="I56" s="73">
        <v>19</v>
      </c>
      <c r="J56" s="73">
        <v>17</v>
      </c>
      <c r="K56" s="73">
        <v>9</v>
      </c>
      <c r="L56" s="73">
        <v>9</v>
      </c>
      <c r="M56" s="73">
        <v>5</v>
      </c>
      <c r="N56" s="73">
        <v>15</v>
      </c>
      <c r="O56" s="73">
        <v>11</v>
      </c>
      <c r="P56" s="73">
        <v>13</v>
      </c>
      <c r="Q56" s="73">
        <v>9</v>
      </c>
      <c r="R56" s="73">
        <v>13</v>
      </c>
      <c r="S56" s="73">
        <v>14</v>
      </c>
      <c r="T56" s="111">
        <v>9</v>
      </c>
      <c r="U56" s="111">
        <v>14</v>
      </c>
      <c r="V56" s="111">
        <v>10</v>
      </c>
      <c r="W56" s="111">
        <v>10</v>
      </c>
      <c r="X56" s="73">
        <v>9</v>
      </c>
      <c r="Y56" s="344">
        <v>12</v>
      </c>
    </row>
    <row r="57" spans="1:25" ht="13.5" x14ac:dyDescent="0.25">
      <c r="A57" s="1016"/>
      <c r="B57" s="72" t="s">
        <v>573</v>
      </c>
      <c r="C57" s="103" t="s">
        <v>17</v>
      </c>
      <c r="D57" s="75" t="s">
        <v>68</v>
      </c>
      <c r="E57" s="75" t="s">
        <v>68</v>
      </c>
      <c r="F57" s="75" t="s">
        <v>68</v>
      </c>
      <c r="G57" s="75" t="s">
        <v>68</v>
      </c>
      <c r="H57" s="75" t="s">
        <v>68</v>
      </c>
      <c r="I57" s="75" t="s">
        <v>68</v>
      </c>
      <c r="J57" s="75" t="s">
        <v>68</v>
      </c>
      <c r="K57" s="75" t="s">
        <v>68</v>
      </c>
      <c r="L57" s="75">
        <v>1</v>
      </c>
      <c r="M57" s="75" t="s">
        <v>68</v>
      </c>
      <c r="N57" s="75" t="s">
        <v>68</v>
      </c>
      <c r="O57" s="75" t="s">
        <v>68</v>
      </c>
      <c r="P57" s="75" t="s">
        <v>68</v>
      </c>
      <c r="Q57" s="75" t="s">
        <v>68</v>
      </c>
      <c r="R57" s="75" t="s">
        <v>68</v>
      </c>
      <c r="S57" s="75" t="s">
        <v>68</v>
      </c>
      <c r="T57" s="106" t="s">
        <v>68</v>
      </c>
      <c r="U57" s="106"/>
      <c r="V57" s="106" t="s">
        <v>68</v>
      </c>
      <c r="W57" s="106" t="s">
        <v>68</v>
      </c>
      <c r="X57" s="75" t="s">
        <v>68</v>
      </c>
      <c r="Y57" s="345" t="s">
        <v>68</v>
      </c>
    </row>
    <row r="58" spans="1:25" ht="13.5" x14ac:dyDescent="0.25">
      <c r="A58" s="1016"/>
      <c r="B58" s="524" t="s">
        <v>574</v>
      </c>
      <c r="C58" s="103" t="s">
        <v>17</v>
      </c>
      <c r="D58" s="73">
        <v>167</v>
      </c>
      <c r="E58" s="73">
        <v>180</v>
      </c>
      <c r="F58" s="73">
        <v>161</v>
      </c>
      <c r="G58" s="73">
        <v>119</v>
      </c>
      <c r="H58" s="73">
        <v>181</v>
      </c>
      <c r="I58" s="73">
        <v>118</v>
      </c>
      <c r="J58" s="73">
        <v>122</v>
      </c>
      <c r="K58" s="73">
        <v>150</v>
      </c>
      <c r="L58" s="73">
        <v>131</v>
      </c>
      <c r="M58" s="73">
        <v>101</v>
      </c>
      <c r="N58" s="73">
        <v>113</v>
      </c>
      <c r="O58" s="73">
        <v>109</v>
      </c>
      <c r="P58" s="73">
        <v>105</v>
      </c>
      <c r="Q58" s="73">
        <v>94</v>
      </c>
      <c r="R58" s="73">
        <v>99</v>
      </c>
      <c r="S58" s="73">
        <v>92</v>
      </c>
      <c r="T58" s="111">
        <v>82</v>
      </c>
      <c r="U58" s="111">
        <v>82</v>
      </c>
      <c r="V58" s="111">
        <v>77</v>
      </c>
      <c r="W58" s="111">
        <v>61</v>
      </c>
      <c r="X58" s="73">
        <v>77</v>
      </c>
      <c r="Y58" s="344">
        <v>51</v>
      </c>
    </row>
    <row r="59" spans="1:25" ht="13.5" x14ac:dyDescent="0.25">
      <c r="A59" s="1016"/>
      <c r="B59" s="72" t="s">
        <v>575</v>
      </c>
      <c r="C59" s="103" t="s">
        <v>17</v>
      </c>
      <c r="D59" s="75">
        <v>63</v>
      </c>
      <c r="E59" s="75">
        <v>81</v>
      </c>
      <c r="F59" s="75">
        <v>68</v>
      </c>
      <c r="G59" s="75">
        <v>55</v>
      </c>
      <c r="H59" s="75">
        <v>51</v>
      </c>
      <c r="I59" s="75">
        <v>52</v>
      </c>
      <c r="J59" s="75">
        <v>45</v>
      </c>
      <c r="K59" s="75">
        <v>52</v>
      </c>
      <c r="L59" s="75">
        <v>47</v>
      </c>
      <c r="M59" s="75">
        <v>57</v>
      </c>
      <c r="N59" s="75">
        <v>88</v>
      </c>
      <c r="O59" s="75">
        <v>108</v>
      </c>
      <c r="P59" s="75">
        <v>87</v>
      </c>
      <c r="Q59" s="75">
        <v>82</v>
      </c>
      <c r="R59" s="75">
        <v>95</v>
      </c>
      <c r="S59" s="75">
        <v>70</v>
      </c>
      <c r="T59" s="106">
        <v>89</v>
      </c>
      <c r="U59" s="106">
        <v>82</v>
      </c>
      <c r="V59" s="106">
        <v>74</v>
      </c>
      <c r="W59" s="106">
        <v>92</v>
      </c>
      <c r="X59" s="75">
        <v>108</v>
      </c>
      <c r="Y59" s="345">
        <v>96</v>
      </c>
    </row>
    <row r="60" spans="1:25" ht="13.5" x14ac:dyDescent="0.25">
      <c r="A60" s="1016"/>
      <c r="B60" s="72" t="s">
        <v>576</v>
      </c>
      <c r="C60" s="103" t="s">
        <v>17</v>
      </c>
      <c r="D60" s="73">
        <v>522</v>
      </c>
      <c r="E60" s="73">
        <v>434</v>
      </c>
      <c r="F60" s="73">
        <v>509</v>
      </c>
      <c r="G60" s="73">
        <v>361</v>
      </c>
      <c r="H60" s="73">
        <v>342</v>
      </c>
      <c r="I60" s="73">
        <v>315</v>
      </c>
      <c r="J60" s="73">
        <v>224</v>
      </c>
      <c r="K60" s="73">
        <v>159</v>
      </c>
      <c r="L60" s="73">
        <v>112</v>
      </c>
      <c r="M60" s="73">
        <v>129</v>
      </c>
      <c r="N60" s="73">
        <v>128</v>
      </c>
      <c r="O60" s="73">
        <v>127</v>
      </c>
      <c r="P60" s="73">
        <v>116</v>
      </c>
      <c r="Q60" s="73">
        <v>114</v>
      </c>
      <c r="R60" s="73">
        <v>107</v>
      </c>
      <c r="S60" s="73">
        <v>69</v>
      </c>
      <c r="T60" s="111">
        <v>60</v>
      </c>
      <c r="U60" s="111">
        <v>79</v>
      </c>
      <c r="V60" s="111">
        <v>65</v>
      </c>
      <c r="W60" s="111">
        <v>60</v>
      </c>
      <c r="X60" s="73">
        <v>62</v>
      </c>
      <c r="Y60" s="344">
        <v>67</v>
      </c>
    </row>
    <row r="61" spans="1:25" ht="13.5" x14ac:dyDescent="0.25">
      <c r="A61" s="1016"/>
      <c r="B61" s="72" t="s">
        <v>577</v>
      </c>
      <c r="C61" s="103" t="s">
        <v>17</v>
      </c>
      <c r="D61" s="75">
        <v>268</v>
      </c>
      <c r="E61" s="75">
        <v>271</v>
      </c>
      <c r="F61" s="75">
        <v>211</v>
      </c>
      <c r="G61" s="75">
        <v>208</v>
      </c>
      <c r="H61" s="75">
        <v>176</v>
      </c>
      <c r="I61" s="75">
        <v>146</v>
      </c>
      <c r="J61" s="75">
        <v>246</v>
      </c>
      <c r="K61" s="75">
        <v>244</v>
      </c>
      <c r="L61" s="75">
        <v>212</v>
      </c>
      <c r="M61" s="75">
        <v>244</v>
      </c>
      <c r="N61" s="75">
        <v>283</v>
      </c>
      <c r="O61" s="75">
        <v>286</v>
      </c>
      <c r="P61" s="75">
        <v>201</v>
      </c>
      <c r="Q61" s="75">
        <v>186</v>
      </c>
      <c r="R61" s="75">
        <v>200</v>
      </c>
      <c r="S61" s="75">
        <v>147</v>
      </c>
      <c r="T61" s="106">
        <v>161</v>
      </c>
      <c r="U61" s="106">
        <v>178</v>
      </c>
      <c r="V61" s="106">
        <v>193</v>
      </c>
      <c r="W61" s="106">
        <v>148</v>
      </c>
      <c r="X61" s="75">
        <v>185</v>
      </c>
      <c r="Y61" s="345">
        <v>207</v>
      </c>
    </row>
    <row r="62" spans="1:25" ht="13.5" x14ac:dyDescent="0.25">
      <c r="A62" s="1016"/>
      <c r="B62" s="72" t="s">
        <v>578</v>
      </c>
      <c r="C62" s="103" t="s">
        <v>17</v>
      </c>
      <c r="D62" s="73">
        <v>5</v>
      </c>
      <c r="E62" s="73">
        <v>24</v>
      </c>
      <c r="F62" s="73">
        <v>7</v>
      </c>
      <c r="G62" s="73">
        <v>2</v>
      </c>
      <c r="H62" s="73">
        <v>12</v>
      </c>
      <c r="I62" s="73">
        <v>6</v>
      </c>
      <c r="J62" s="73">
        <v>1</v>
      </c>
      <c r="K62" s="73">
        <v>2</v>
      </c>
      <c r="L62" s="73">
        <v>2</v>
      </c>
      <c r="M62" s="73">
        <v>3</v>
      </c>
      <c r="N62" s="73">
        <v>5</v>
      </c>
      <c r="O62" s="73">
        <v>2</v>
      </c>
      <c r="P62" s="73">
        <v>2</v>
      </c>
      <c r="Q62" s="73">
        <v>3</v>
      </c>
      <c r="R62" s="73">
        <v>1</v>
      </c>
      <c r="S62" s="73">
        <v>1</v>
      </c>
      <c r="T62" s="111">
        <v>2</v>
      </c>
      <c r="U62" s="111">
        <v>2</v>
      </c>
      <c r="V62" s="111">
        <v>1</v>
      </c>
      <c r="W62" s="111">
        <v>1</v>
      </c>
      <c r="X62" s="73" t="s">
        <v>68</v>
      </c>
      <c r="Y62" s="344" t="s">
        <v>68</v>
      </c>
    </row>
    <row r="63" spans="1:25" ht="13.5" x14ac:dyDescent="0.25">
      <c r="A63" s="1016"/>
      <c r="B63" s="72" t="s">
        <v>579</v>
      </c>
      <c r="C63" s="103" t="s">
        <v>17</v>
      </c>
      <c r="D63" s="75">
        <v>20</v>
      </c>
      <c r="E63" s="75">
        <v>22</v>
      </c>
      <c r="F63" s="75">
        <v>24</v>
      </c>
      <c r="G63" s="75">
        <v>21</v>
      </c>
      <c r="H63" s="75">
        <v>19</v>
      </c>
      <c r="I63" s="75">
        <v>17</v>
      </c>
      <c r="J63" s="75">
        <v>25</v>
      </c>
      <c r="K63" s="75">
        <v>16</v>
      </c>
      <c r="L63" s="75">
        <v>17</v>
      </c>
      <c r="M63" s="75">
        <v>19</v>
      </c>
      <c r="N63" s="75">
        <v>29</v>
      </c>
      <c r="O63" s="75">
        <v>31</v>
      </c>
      <c r="P63" s="75">
        <v>32</v>
      </c>
      <c r="Q63" s="75">
        <v>21</v>
      </c>
      <c r="R63" s="75">
        <v>41</v>
      </c>
      <c r="S63" s="75">
        <v>48</v>
      </c>
      <c r="T63" s="106">
        <v>35</v>
      </c>
      <c r="U63" s="106">
        <v>25</v>
      </c>
      <c r="V63" s="106">
        <v>31</v>
      </c>
      <c r="W63" s="106">
        <v>16</v>
      </c>
      <c r="X63" s="75">
        <v>40</v>
      </c>
      <c r="Y63" s="345">
        <v>37</v>
      </c>
    </row>
    <row r="64" spans="1:25" ht="13.5" x14ac:dyDescent="0.25">
      <c r="A64" s="1017"/>
      <c r="B64" s="72" t="s">
        <v>4</v>
      </c>
      <c r="C64" s="103" t="s">
        <v>17</v>
      </c>
      <c r="D64" s="73">
        <v>3462</v>
      </c>
      <c r="E64" s="73">
        <v>3576</v>
      </c>
      <c r="F64" s="73">
        <v>3262</v>
      </c>
      <c r="G64" s="73">
        <v>2641</v>
      </c>
      <c r="H64" s="73">
        <v>2779</v>
      </c>
      <c r="I64" s="73">
        <v>2437</v>
      </c>
      <c r="J64" s="73">
        <v>2244</v>
      </c>
      <c r="K64" s="73">
        <v>2072</v>
      </c>
      <c r="L64" s="73">
        <v>1814</v>
      </c>
      <c r="M64" s="73">
        <v>1970</v>
      </c>
      <c r="N64" s="73">
        <v>2224</v>
      </c>
      <c r="O64" s="73">
        <v>2091</v>
      </c>
      <c r="P64" s="73">
        <v>1914</v>
      </c>
      <c r="Q64" s="73">
        <v>1859</v>
      </c>
      <c r="R64" s="73">
        <v>1807</v>
      </c>
      <c r="S64" s="73">
        <v>1583</v>
      </c>
      <c r="T64" s="111">
        <v>1397</v>
      </c>
      <c r="U64" s="111">
        <v>1655</v>
      </c>
      <c r="V64" s="111">
        <v>1567</v>
      </c>
      <c r="W64" s="111">
        <v>1202</v>
      </c>
      <c r="X64" s="73">
        <v>1372</v>
      </c>
      <c r="Y64" s="344">
        <v>1485</v>
      </c>
    </row>
    <row r="65" spans="1:25" ht="13.5" x14ac:dyDescent="0.25">
      <c r="A65" s="1015" t="s">
        <v>83</v>
      </c>
      <c r="B65" s="72" t="s">
        <v>570</v>
      </c>
      <c r="C65" s="103" t="s">
        <v>17</v>
      </c>
      <c r="D65" s="75" t="s">
        <v>68</v>
      </c>
      <c r="E65" s="75" t="s">
        <v>68</v>
      </c>
      <c r="F65" s="75" t="s">
        <v>68</v>
      </c>
      <c r="G65" s="75">
        <v>2</v>
      </c>
      <c r="H65" s="75">
        <v>6</v>
      </c>
      <c r="I65" s="75">
        <v>1</v>
      </c>
      <c r="J65" s="75">
        <v>2</v>
      </c>
      <c r="K65" s="75">
        <v>3</v>
      </c>
      <c r="L65" s="75">
        <v>2</v>
      </c>
      <c r="M65" s="75">
        <v>6</v>
      </c>
      <c r="N65" s="75">
        <v>4</v>
      </c>
      <c r="O65" s="75">
        <v>2</v>
      </c>
      <c r="P65" s="75">
        <v>6</v>
      </c>
      <c r="Q65" s="75">
        <v>5</v>
      </c>
      <c r="R65" s="75">
        <v>1</v>
      </c>
      <c r="S65" s="75">
        <v>1</v>
      </c>
      <c r="T65" s="106">
        <v>3</v>
      </c>
      <c r="U65" s="106">
        <v>3</v>
      </c>
      <c r="V65" s="106">
        <v>2</v>
      </c>
      <c r="W65" s="106" t="s">
        <v>68</v>
      </c>
      <c r="X65" s="75">
        <v>3</v>
      </c>
      <c r="Y65" s="345">
        <v>2</v>
      </c>
    </row>
    <row r="66" spans="1:25" ht="13.5" x14ac:dyDescent="0.25">
      <c r="A66" s="1016"/>
      <c r="B66" s="72" t="s">
        <v>571</v>
      </c>
      <c r="C66" s="103" t="s">
        <v>17</v>
      </c>
      <c r="D66" s="73">
        <v>2026</v>
      </c>
      <c r="E66" s="73">
        <v>1932</v>
      </c>
      <c r="F66" s="73">
        <v>1969</v>
      </c>
      <c r="G66" s="73">
        <v>1722</v>
      </c>
      <c r="H66" s="73">
        <v>1643</v>
      </c>
      <c r="I66" s="73">
        <v>1758</v>
      </c>
      <c r="J66" s="73">
        <v>1635</v>
      </c>
      <c r="K66" s="73">
        <v>1520</v>
      </c>
      <c r="L66" s="73">
        <v>1484</v>
      </c>
      <c r="M66" s="73">
        <v>1534</v>
      </c>
      <c r="N66" s="73">
        <v>1502</v>
      </c>
      <c r="O66" s="73">
        <v>1319</v>
      </c>
      <c r="P66" s="73">
        <v>1240</v>
      </c>
      <c r="Q66" s="73">
        <v>1311</v>
      </c>
      <c r="R66" s="73">
        <v>1224</v>
      </c>
      <c r="S66" s="73">
        <v>1054</v>
      </c>
      <c r="T66" s="111">
        <v>979</v>
      </c>
      <c r="U66" s="111">
        <v>1129</v>
      </c>
      <c r="V66" s="111">
        <v>1172</v>
      </c>
      <c r="W66" s="111">
        <v>695</v>
      </c>
      <c r="X66" s="73">
        <v>882</v>
      </c>
      <c r="Y66" s="344">
        <v>922</v>
      </c>
    </row>
    <row r="67" spans="1:25" ht="13.5" x14ac:dyDescent="0.25">
      <c r="A67" s="1016"/>
      <c r="B67" s="72" t="s">
        <v>572</v>
      </c>
      <c r="C67" s="103" t="s">
        <v>17</v>
      </c>
      <c r="D67" s="75">
        <v>13</v>
      </c>
      <c r="E67" s="75">
        <v>8</v>
      </c>
      <c r="F67" s="75">
        <v>13</v>
      </c>
      <c r="G67" s="75">
        <v>17</v>
      </c>
      <c r="H67" s="75">
        <v>18</v>
      </c>
      <c r="I67" s="75">
        <v>19</v>
      </c>
      <c r="J67" s="75">
        <v>16</v>
      </c>
      <c r="K67" s="75">
        <v>17</v>
      </c>
      <c r="L67" s="75">
        <v>9</v>
      </c>
      <c r="M67" s="75">
        <v>19</v>
      </c>
      <c r="N67" s="75">
        <v>10</v>
      </c>
      <c r="O67" s="75">
        <v>10</v>
      </c>
      <c r="P67" s="75">
        <v>10</v>
      </c>
      <c r="Q67" s="75">
        <v>9</v>
      </c>
      <c r="R67" s="75">
        <v>17</v>
      </c>
      <c r="S67" s="75">
        <v>8</v>
      </c>
      <c r="T67" s="106">
        <v>6</v>
      </c>
      <c r="U67" s="106">
        <v>6</v>
      </c>
      <c r="V67" s="106">
        <v>12</v>
      </c>
      <c r="W67" s="106">
        <v>7</v>
      </c>
      <c r="X67" s="75">
        <v>8</v>
      </c>
      <c r="Y67" s="345">
        <v>12</v>
      </c>
    </row>
    <row r="68" spans="1:25" ht="13.5" x14ac:dyDescent="0.25">
      <c r="A68" s="1016"/>
      <c r="B68" s="72" t="s">
        <v>573</v>
      </c>
      <c r="C68" s="103" t="s">
        <v>17</v>
      </c>
      <c r="D68" s="73">
        <v>2</v>
      </c>
      <c r="E68" s="73" t="s">
        <v>68</v>
      </c>
      <c r="F68" s="73" t="s">
        <v>68</v>
      </c>
      <c r="G68" s="73" t="s">
        <v>68</v>
      </c>
      <c r="H68" s="73" t="s">
        <v>68</v>
      </c>
      <c r="I68" s="73" t="s">
        <v>68</v>
      </c>
      <c r="J68" s="73" t="s">
        <v>68</v>
      </c>
      <c r="K68" s="73" t="s">
        <v>68</v>
      </c>
      <c r="L68" s="73" t="s">
        <v>68</v>
      </c>
      <c r="M68" s="73">
        <v>1</v>
      </c>
      <c r="N68" s="73" t="s">
        <v>68</v>
      </c>
      <c r="O68" s="73">
        <v>1</v>
      </c>
      <c r="P68" s="73" t="s">
        <v>68</v>
      </c>
      <c r="Q68" s="73" t="s">
        <v>68</v>
      </c>
      <c r="R68" s="73" t="s">
        <v>68</v>
      </c>
      <c r="S68" s="73" t="s">
        <v>68</v>
      </c>
      <c r="T68" s="111" t="s">
        <v>68</v>
      </c>
      <c r="U68" s="111"/>
      <c r="V68" s="111" t="s">
        <v>68</v>
      </c>
      <c r="W68" s="111">
        <v>1</v>
      </c>
      <c r="X68" s="73" t="s">
        <v>68</v>
      </c>
      <c r="Y68" s="344" t="s">
        <v>68</v>
      </c>
    </row>
    <row r="69" spans="1:25" ht="13.5" x14ac:dyDescent="0.25">
      <c r="A69" s="1016"/>
      <c r="B69" s="524" t="s">
        <v>574</v>
      </c>
      <c r="C69" s="103" t="s">
        <v>17</v>
      </c>
      <c r="D69" s="75">
        <v>172</v>
      </c>
      <c r="E69" s="75">
        <v>214</v>
      </c>
      <c r="F69" s="75">
        <v>231</v>
      </c>
      <c r="G69" s="75">
        <v>187</v>
      </c>
      <c r="H69" s="75">
        <v>191</v>
      </c>
      <c r="I69" s="75">
        <v>181</v>
      </c>
      <c r="J69" s="75">
        <v>166</v>
      </c>
      <c r="K69" s="75">
        <v>160</v>
      </c>
      <c r="L69" s="75">
        <v>161</v>
      </c>
      <c r="M69" s="75">
        <v>168</v>
      </c>
      <c r="N69" s="75">
        <v>164</v>
      </c>
      <c r="O69" s="75">
        <v>145</v>
      </c>
      <c r="P69" s="75">
        <v>137</v>
      </c>
      <c r="Q69" s="75">
        <v>138</v>
      </c>
      <c r="R69" s="75">
        <v>131</v>
      </c>
      <c r="S69" s="75">
        <v>97</v>
      </c>
      <c r="T69" s="106">
        <v>95</v>
      </c>
      <c r="U69" s="106">
        <v>119</v>
      </c>
      <c r="V69" s="106">
        <v>110</v>
      </c>
      <c r="W69" s="106">
        <v>94</v>
      </c>
      <c r="X69" s="75">
        <v>89</v>
      </c>
      <c r="Y69" s="345">
        <v>93</v>
      </c>
    </row>
    <row r="70" spans="1:25" ht="13.5" x14ac:dyDescent="0.25">
      <c r="A70" s="1016"/>
      <c r="B70" s="72" t="s">
        <v>575</v>
      </c>
      <c r="C70" s="103" t="s">
        <v>17</v>
      </c>
      <c r="D70" s="73">
        <v>42</v>
      </c>
      <c r="E70" s="73">
        <v>32</v>
      </c>
      <c r="F70" s="73">
        <v>31</v>
      </c>
      <c r="G70" s="73">
        <v>26</v>
      </c>
      <c r="H70" s="73">
        <v>30</v>
      </c>
      <c r="I70" s="73">
        <v>36</v>
      </c>
      <c r="J70" s="73">
        <v>36</v>
      </c>
      <c r="K70" s="73">
        <v>43</v>
      </c>
      <c r="L70" s="73">
        <v>32</v>
      </c>
      <c r="M70" s="73">
        <v>48</v>
      </c>
      <c r="N70" s="73">
        <v>31</v>
      </c>
      <c r="O70" s="73">
        <v>31</v>
      </c>
      <c r="P70" s="73">
        <v>48</v>
      </c>
      <c r="Q70" s="73">
        <v>43</v>
      </c>
      <c r="R70" s="73">
        <v>47</v>
      </c>
      <c r="S70" s="73">
        <v>19</v>
      </c>
      <c r="T70" s="111">
        <v>38</v>
      </c>
      <c r="U70" s="111">
        <v>34</v>
      </c>
      <c r="V70" s="111">
        <v>54</v>
      </c>
      <c r="W70" s="111">
        <v>44</v>
      </c>
      <c r="X70" s="73">
        <v>48</v>
      </c>
      <c r="Y70" s="344">
        <v>44</v>
      </c>
    </row>
    <row r="71" spans="1:25" ht="13.5" x14ac:dyDescent="0.25">
      <c r="A71" s="1016"/>
      <c r="B71" s="72" t="s">
        <v>576</v>
      </c>
      <c r="C71" s="103" t="s">
        <v>17</v>
      </c>
      <c r="D71" s="75">
        <v>271</v>
      </c>
      <c r="E71" s="75">
        <v>242</v>
      </c>
      <c r="F71" s="75">
        <v>243</v>
      </c>
      <c r="G71" s="75">
        <v>201</v>
      </c>
      <c r="H71" s="75">
        <v>160</v>
      </c>
      <c r="I71" s="75">
        <v>159</v>
      </c>
      <c r="J71" s="75">
        <v>156</v>
      </c>
      <c r="K71" s="75">
        <v>126</v>
      </c>
      <c r="L71" s="75">
        <v>120</v>
      </c>
      <c r="M71" s="75">
        <v>125</v>
      </c>
      <c r="N71" s="75">
        <v>88</v>
      </c>
      <c r="O71" s="75">
        <v>73</v>
      </c>
      <c r="P71" s="75">
        <v>77</v>
      </c>
      <c r="Q71" s="75">
        <v>67</v>
      </c>
      <c r="R71" s="75">
        <v>63</v>
      </c>
      <c r="S71" s="75">
        <v>49</v>
      </c>
      <c r="T71" s="106">
        <v>41</v>
      </c>
      <c r="U71" s="106">
        <v>45</v>
      </c>
      <c r="V71" s="106">
        <v>47</v>
      </c>
      <c r="W71" s="106">
        <v>42</v>
      </c>
      <c r="X71" s="75">
        <v>42</v>
      </c>
      <c r="Y71" s="345">
        <v>45</v>
      </c>
    </row>
    <row r="72" spans="1:25" ht="13.5" x14ac:dyDescent="0.25">
      <c r="A72" s="1016"/>
      <c r="B72" s="72" t="s">
        <v>577</v>
      </c>
      <c r="C72" s="103" t="s">
        <v>17</v>
      </c>
      <c r="D72" s="73">
        <v>135</v>
      </c>
      <c r="E72" s="73">
        <v>148</v>
      </c>
      <c r="F72" s="73">
        <v>165</v>
      </c>
      <c r="G72" s="73">
        <v>181</v>
      </c>
      <c r="H72" s="73">
        <v>126</v>
      </c>
      <c r="I72" s="73">
        <v>158</v>
      </c>
      <c r="J72" s="73">
        <v>184</v>
      </c>
      <c r="K72" s="73">
        <v>189</v>
      </c>
      <c r="L72" s="73">
        <v>173</v>
      </c>
      <c r="M72" s="73">
        <v>157</v>
      </c>
      <c r="N72" s="73">
        <v>213</v>
      </c>
      <c r="O72" s="73">
        <v>179</v>
      </c>
      <c r="P72" s="73">
        <v>131</v>
      </c>
      <c r="Q72" s="73">
        <v>131</v>
      </c>
      <c r="R72" s="73">
        <v>122</v>
      </c>
      <c r="S72" s="73">
        <v>122</v>
      </c>
      <c r="T72" s="111">
        <v>145</v>
      </c>
      <c r="U72" s="111">
        <v>127</v>
      </c>
      <c r="V72" s="111">
        <v>130</v>
      </c>
      <c r="W72" s="111">
        <v>104</v>
      </c>
      <c r="X72" s="73">
        <v>120</v>
      </c>
      <c r="Y72" s="344">
        <v>129</v>
      </c>
    </row>
    <row r="73" spans="1:25" ht="13.5" x14ac:dyDescent="0.25">
      <c r="A73" s="1016"/>
      <c r="B73" s="72" t="s">
        <v>578</v>
      </c>
      <c r="C73" s="103" t="s">
        <v>17</v>
      </c>
      <c r="D73" s="75">
        <v>7</v>
      </c>
      <c r="E73" s="75">
        <v>12</v>
      </c>
      <c r="F73" s="75">
        <v>9</v>
      </c>
      <c r="G73" s="75">
        <v>3</v>
      </c>
      <c r="H73" s="75">
        <v>9</v>
      </c>
      <c r="I73" s="75">
        <v>2</v>
      </c>
      <c r="J73" s="75">
        <v>6</v>
      </c>
      <c r="K73" s="75">
        <v>3</v>
      </c>
      <c r="L73" s="75">
        <v>3</v>
      </c>
      <c r="M73" s="75">
        <v>1</v>
      </c>
      <c r="N73" s="75">
        <v>4</v>
      </c>
      <c r="O73" s="75" t="s">
        <v>68</v>
      </c>
      <c r="P73" s="75">
        <v>3</v>
      </c>
      <c r="Q73" s="75">
        <v>6</v>
      </c>
      <c r="R73" s="75">
        <v>4</v>
      </c>
      <c r="S73" s="75">
        <v>4</v>
      </c>
      <c r="T73" s="106">
        <v>4</v>
      </c>
      <c r="U73" s="106">
        <v>3</v>
      </c>
      <c r="V73" s="106">
        <v>2</v>
      </c>
      <c r="W73" s="106" t="s">
        <v>68</v>
      </c>
      <c r="X73" s="75">
        <v>1</v>
      </c>
      <c r="Y73" s="345">
        <v>1</v>
      </c>
    </row>
    <row r="74" spans="1:25" ht="13.5" x14ac:dyDescent="0.25">
      <c r="A74" s="1016"/>
      <c r="B74" s="72" t="s">
        <v>579</v>
      </c>
      <c r="C74" s="103" t="s">
        <v>17</v>
      </c>
      <c r="D74" s="73">
        <v>33</v>
      </c>
      <c r="E74" s="73">
        <v>37</v>
      </c>
      <c r="F74" s="73">
        <v>46</v>
      </c>
      <c r="G74" s="73">
        <v>22</v>
      </c>
      <c r="H74" s="73">
        <v>26</v>
      </c>
      <c r="I74" s="73">
        <v>24</v>
      </c>
      <c r="J74" s="73">
        <v>17</v>
      </c>
      <c r="K74" s="73">
        <v>26</v>
      </c>
      <c r="L74" s="73">
        <v>13</v>
      </c>
      <c r="M74" s="73">
        <v>18</v>
      </c>
      <c r="N74" s="73">
        <v>51</v>
      </c>
      <c r="O74" s="73">
        <v>43</v>
      </c>
      <c r="P74" s="73">
        <v>36</v>
      </c>
      <c r="Q74" s="73">
        <v>51</v>
      </c>
      <c r="R74" s="73">
        <v>39</v>
      </c>
      <c r="S74" s="73">
        <v>31</v>
      </c>
      <c r="T74" s="111">
        <v>31</v>
      </c>
      <c r="U74" s="111">
        <v>35</v>
      </c>
      <c r="V74" s="111">
        <v>52</v>
      </c>
      <c r="W74" s="111">
        <v>17</v>
      </c>
      <c r="X74" s="73">
        <v>31</v>
      </c>
      <c r="Y74" s="344">
        <v>25</v>
      </c>
    </row>
    <row r="75" spans="1:25" ht="13.5" x14ac:dyDescent="0.25">
      <c r="A75" s="1017"/>
      <c r="B75" s="72" t="s">
        <v>4</v>
      </c>
      <c r="C75" s="103" t="s">
        <v>17</v>
      </c>
      <c r="D75" s="75">
        <v>2701</v>
      </c>
      <c r="E75" s="75">
        <v>2625</v>
      </c>
      <c r="F75" s="75">
        <v>2707</v>
      </c>
      <c r="G75" s="75">
        <v>2361</v>
      </c>
      <c r="H75" s="75">
        <v>2209</v>
      </c>
      <c r="I75" s="75">
        <v>2338</v>
      </c>
      <c r="J75" s="75">
        <v>2218</v>
      </c>
      <c r="K75" s="75">
        <v>2087</v>
      </c>
      <c r="L75" s="75">
        <v>1997</v>
      </c>
      <c r="M75" s="75">
        <v>2077</v>
      </c>
      <c r="N75" s="75">
        <v>2067</v>
      </c>
      <c r="O75" s="75">
        <v>1803</v>
      </c>
      <c r="P75" s="75">
        <v>1688</v>
      </c>
      <c r="Q75" s="75">
        <v>1761</v>
      </c>
      <c r="R75" s="75">
        <v>1648</v>
      </c>
      <c r="S75" s="75">
        <v>1385</v>
      </c>
      <c r="T75" s="106">
        <v>1342</v>
      </c>
      <c r="U75" s="106">
        <v>1501</v>
      </c>
      <c r="V75" s="106">
        <v>1581</v>
      </c>
      <c r="W75" s="106">
        <v>1004</v>
      </c>
      <c r="X75" s="75">
        <v>1224</v>
      </c>
      <c r="Y75" s="345">
        <v>1273</v>
      </c>
    </row>
    <row r="76" spans="1:25" x14ac:dyDescent="0.2">
      <c r="A76" s="365" t="s">
        <v>580</v>
      </c>
    </row>
  </sheetData>
  <mergeCells count="17">
    <mergeCell ref="A10:A20"/>
    <mergeCell ref="A3:C3"/>
    <mergeCell ref="D3:U3"/>
    <mergeCell ref="A4:C4"/>
    <mergeCell ref="D4:U4"/>
    <mergeCell ref="A5:C5"/>
    <mergeCell ref="D5:U5"/>
    <mergeCell ref="A6:C6"/>
    <mergeCell ref="D6:U6"/>
    <mergeCell ref="A7:C7"/>
    <mergeCell ref="D7:U7"/>
    <mergeCell ref="A8:C8"/>
    <mergeCell ref="A21:A31"/>
    <mergeCell ref="A32:A42"/>
    <mergeCell ref="A43:A53"/>
    <mergeCell ref="A54:A64"/>
    <mergeCell ref="A65:A75"/>
  </mergeCells>
  <hyperlinks>
    <hyperlink ref="A2" r:id="rId1" display="http://dati.istat.it/OECDStat_Metadata/ShowMetadata.ashx?Dataset=DCIS_VEICOLIINCID1&amp;ShowOnWeb=true&amp;Lang=it"/>
    <hyperlink ref="O8" r:id="rId2" display="http://dati.istat.it/OECDStat_Metadata/ShowMetadata.ashx?Dataset=DCIS_VEICOLIINCID1&amp;Coords=[TIME].[2012]&amp;ShowOnWeb=true&amp;Lang=it"/>
    <hyperlink ref="P8" r:id="rId3" display="http://dati.istat.it/OECDStat_Metadata/ShowMetadata.ashx?Dataset=DCIS_VEICOLIINCID1&amp;Coords=[TIME].[2013]&amp;ShowOnWeb=true&amp;Lang=it"/>
    <hyperlink ref="B14" r:id="rId4" display="http://dati.istat.it/OECDStat_Metadata/ShowMetadata.ashx?Dataset=DCIS_VEICOLIINCID1&amp;Coords=[CATEGVEICOLI].[4]&amp;ShowOnWeb=true&amp;Lang=it"/>
    <hyperlink ref="B25" r:id="rId5" display="http://dati.istat.it/OECDStat_Metadata/ShowMetadata.ashx?Dataset=DCIS_VEICOLIINCID1&amp;Coords=[CATEGVEICOLI].[4]&amp;ShowOnWeb=true&amp;Lang=it"/>
    <hyperlink ref="B36" r:id="rId6" display="http://dati.istat.it/OECDStat_Metadata/ShowMetadata.ashx?Dataset=DCIS_VEICOLIINCID1&amp;Coords=[CATEGVEICOLI].[4]&amp;ShowOnWeb=true&amp;Lang=it"/>
    <hyperlink ref="B47" r:id="rId7" display="http://dati.istat.it/OECDStat_Metadata/ShowMetadata.ashx?Dataset=DCIS_VEICOLIINCID1&amp;Coords=[CATEGVEICOLI].[4]&amp;ShowOnWeb=true&amp;Lang=it"/>
    <hyperlink ref="B58" r:id="rId8" display="http://dati.istat.it/OECDStat_Metadata/ShowMetadata.ashx?Dataset=DCIS_VEICOLIINCID1&amp;Coords=[CATEGVEICOLI].[4]&amp;ShowOnWeb=true&amp;Lang=it"/>
    <hyperlink ref="B69" r:id="rId9" display="http://dati.istat.it/OECDStat_Metadata/ShowMetadata.ashx?Dataset=DCIS_VEICOLIINCID1&amp;Coords=[CATEGVEICOLI].[4]&amp;ShowOnWeb=true&amp;Lang=it"/>
    <hyperlink ref="A76" r:id="rId10" display="http://dativ7b.istat.it//index.aspx?DatasetCode=DCIS_VEICOLIINCID1"/>
    <hyperlink ref="AA1" location="Indice!B1" display="Torna all'indice"/>
  </hyperlinks>
  <pageMargins left="0.7" right="0.7" top="0.75" bottom="0.75" header="0.3" footer="0.3"/>
  <pageSetup paperSize="9" orientation="portrait" r:id="rId11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119"/>
  <sheetViews>
    <sheetView zoomScaleNormal="100" workbookViewId="0">
      <selection activeCell="K36" sqref="K36"/>
    </sheetView>
  </sheetViews>
  <sheetFormatPr defaultRowHeight="14.25" x14ac:dyDescent="0.2"/>
  <cols>
    <col min="1" max="1" width="20.42578125" style="565" customWidth="1"/>
    <col min="2" max="2" width="16.28515625" style="565" customWidth="1"/>
    <col min="3" max="3" width="13.42578125" style="565" customWidth="1"/>
    <col min="4" max="6" width="9.140625" style="565"/>
    <col min="7" max="7" width="11.85546875" style="565" customWidth="1"/>
    <col min="8" max="8" width="11.5703125" style="565" customWidth="1"/>
    <col min="9" max="9" width="13.7109375" style="565" customWidth="1"/>
    <col min="10" max="11" width="11.42578125" style="565" customWidth="1"/>
    <col min="12" max="12" width="11.140625" style="565" bestFit="1" customWidth="1"/>
    <col min="13" max="22" width="9.140625" style="565"/>
    <col min="23" max="23" width="14.85546875" style="565" customWidth="1"/>
    <col min="24" max="24" width="14.42578125" style="565" customWidth="1"/>
    <col min="25" max="25" width="15" style="565" customWidth="1"/>
    <col min="26" max="26" width="12.42578125" style="565" customWidth="1"/>
    <col min="27" max="27" width="9.140625" style="565"/>
    <col min="28" max="28" width="10.28515625" style="565" customWidth="1"/>
    <col min="29" max="16384" width="9.140625" style="565"/>
  </cols>
  <sheetData>
    <row r="1" spans="1:17" ht="15" x14ac:dyDescent="0.25">
      <c r="A1" s="699" t="s">
        <v>490</v>
      </c>
      <c r="B1" s="543" t="s">
        <v>276</v>
      </c>
      <c r="C1" s="544" t="s">
        <v>277</v>
      </c>
      <c r="Q1" s="699"/>
    </row>
    <row r="2" spans="1:17" ht="15" thickBot="1" x14ac:dyDescent="0.25"/>
    <row r="3" spans="1:17" s="585" customFormat="1" x14ac:dyDescent="0.2">
      <c r="D3" s="895" t="s">
        <v>248</v>
      </c>
      <c r="E3" s="896"/>
      <c r="F3" s="896"/>
      <c r="G3" s="896"/>
      <c r="H3" s="897" t="s">
        <v>320</v>
      </c>
      <c r="I3" s="898"/>
      <c r="J3" s="898"/>
      <c r="K3" s="899"/>
      <c r="L3" s="897" t="s">
        <v>321</v>
      </c>
      <c r="M3" s="898"/>
      <c r="N3" s="898"/>
      <c r="O3" s="900"/>
      <c r="P3" s="586"/>
    </row>
    <row r="4" spans="1:17" x14ac:dyDescent="0.2">
      <c r="C4" s="587" t="s">
        <v>279</v>
      </c>
      <c r="D4" s="588" t="s">
        <v>18</v>
      </c>
      <c r="E4" s="589" t="s">
        <v>27</v>
      </c>
      <c r="F4" s="590" t="s">
        <v>28</v>
      </c>
      <c r="G4" s="590">
        <v>2021</v>
      </c>
      <c r="H4" s="591" t="s">
        <v>18</v>
      </c>
      <c r="I4" s="592" t="s">
        <v>27</v>
      </c>
      <c r="J4" s="593">
        <v>2011</v>
      </c>
      <c r="K4" s="594">
        <v>2021</v>
      </c>
      <c r="L4" s="595" t="s">
        <v>18</v>
      </c>
      <c r="M4" s="596" t="s">
        <v>27</v>
      </c>
      <c r="N4" s="596">
        <v>2011</v>
      </c>
      <c r="O4" s="597">
        <v>2021</v>
      </c>
    </row>
    <row r="5" spans="1:17" s="566" customFormat="1" ht="15" x14ac:dyDescent="0.25">
      <c r="B5" s="598" t="s">
        <v>322</v>
      </c>
      <c r="C5" s="590" t="s">
        <v>280</v>
      </c>
      <c r="D5" s="599">
        <v>51282</v>
      </c>
      <c r="E5" s="600">
        <v>29576</v>
      </c>
      <c r="F5" s="601">
        <v>28671</v>
      </c>
      <c r="G5" s="601">
        <v>19917</v>
      </c>
      <c r="H5" s="602">
        <v>429481944</v>
      </c>
      <c r="I5" s="603">
        <v>440301363</v>
      </c>
      <c r="J5" s="603">
        <v>440247483</v>
      </c>
      <c r="K5" s="604">
        <v>446947167.5</v>
      </c>
      <c r="L5" s="605">
        <f>D5/H5*1000000</f>
        <v>119.40432122101041</v>
      </c>
      <c r="M5" s="606">
        <f>E5/I5*1000000</f>
        <v>67.1721745271999</v>
      </c>
      <c r="N5" s="607">
        <f>F5/J5*1000000</f>
        <v>65.124733489958416</v>
      </c>
      <c r="O5" s="608">
        <f>G5/K5*1000000</f>
        <v>44.562313956268667</v>
      </c>
    </row>
    <row r="6" spans="1:17" x14ac:dyDescent="0.2">
      <c r="B6" s="609" t="s">
        <v>294</v>
      </c>
      <c r="C6" s="590" t="s">
        <v>323</v>
      </c>
      <c r="D6" s="610">
        <v>1486</v>
      </c>
      <c r="E6" s="611">
        <v>850</v>
      </c>
      <c r="F6" s="612">
        <v>884</v>
      </c>
      <c r="G6" s="612">
        <v>516</v>
      </c>
      <c r="H6" s="613">
        <v>10286569.5</v>
      </c>
      <c r="I6" s="614">
        <v>10920271.5</v>
      </c>
      <c r="J6" s="615">
        <v>11038263.5</v>
      </c>
      <c r="K6" s="616">
        <v>11586195</v>
      </c>
      <c r="L6" s="617">
        <f t="shared" ref="L6:O32" si="0">D6/H6*1000000</f>
        <v>144.46021095759866</v>
      </c>
      <c r="M6" s="618">
        <f t="shared" si="0"/>
        <v>77.836892608393484</v>
      </c>
      <c r="N6" s="619">
        <f t="shared" si="0"/>
        <v>80.085060480754066</v>
      </c>
      <c r="O6" s="620">
        <f t="shared" si="0"/>
        <v>44.535760014396445</v>
      </c>
    </row>
    <row r="7" spans="1:17" x14ac:dyDescent="0.2">
      <c r="B7" s="609" t="s">
        <v>295</v>
      </c>
      <c r="C7" s="590" t="s">
        <v>295</v>
      </c>
      <c r="D7" s="610">
        <v>1011</v>
      </c>
      <c r="E7" s="611">
        <v>776</v>
      </c>
      <c r="F7" s="612">
        <v>656</v>
      </c>
      <c r="G7" s="612">
        <v>561</v>
      </c>
      <c r="H7" s="613">
        <v>8009141.5</v>
      </c>
      <c r="I7" s="614">
        <v>7395598.5</v>
      </c>
      <c r="J7" s="615">
        <v>7348327.5</v>
      </c>
      <c r="K7" s="616">
        <v>6877742.5</v>
      </c>
      <c r="L7" s="617">
        <f t="shared" si="0"/>
        <v>126.23075769107088</v>
      </c>
      <c r="M7" s="618">
        <f t="shared" si="0"/>
        <v>104.92727532464072</v>
      </c>
      <c r="N7" s="619">
        <f t="shared" si="0"/>
        <v>89.272014618292403</v>
      </c>
      <c r="O7" s="620">
        <f t="shared" si="0"/>
        <v>81.567461997886653</v>
      </c>
    </row>
    <row r="8" spans="1:17" x14ac:dyDescent="0.2">
      <c r="B8" s="609" t="s">
        <v>324</v>
      </c>
      <c r="C8" s="590" t="s">
        <v>325</v>
      </c>
      <c r="D8" s="610">
        <v>1333</v>
      </c>
      <c r="E8" s="611">
        <v>802</v>
      </c>
      <c r="F8" s="612">
        <v>773</v>
      </c>
      <c r="G8" s="612">
        <v>532</v>
      </c>
      <c r="H8" s="613">
        <v>10216604.5</v>
      </c>
      <c r="I8" s="614">
        <v>10474409.5</v>
      </c>
      <c r="J8" s="615">
        <v>10496088</v>
      </c>
      <c r="K8" s="616">
        <v>10505771.5</v>
      </c>
      <c r="L8" s="617">
        <f t="shared" si="0"/>
        <v>130.47387710858339</v>
      </c>
      <c r="M8" s="618">
        <f t="shared" si="0"/>
        <v>76.56756211412204</v>
      </c>
      <c r="N8" s="619">
        <f t="shared" si="0"/>
        <v>73.646486195618792</v>
      </c>
      <c r="O8" s="620">
        <f t="shared" si="0"/>
        <v>50.63883218857368</v>
      </c>
    </row>
    <row r="9" spans="1:17" x14ac:dyDescent="0.2">
      <c r="B9" s="609" t="s">
        <v>297</v>
      </c>
      <c r="C9" s="590" t="s">
        <v>326</v>
      </c>
      <c r="D9" s="610">
        <v>431</v>
      </c>
      <c r="E9" s="611">
        <v>255</v>
      </c>
      <c r="F9" s="612">
        <v>220</v>
      </c>
      <c r="G9" s="612">
        <v>130</v>
      </c>
      <c r="H9" s="613">
        <v>5358783</v>
      </c>
      <c r="I9" s="614">
        <v>5547683</v>
      </c>
      <c r="J9" s="615">
        <v>5570572</v>
      </c>
      <c r="K9" s="616">
        <v>5856732.5</v>
      </c>
      <c r="L9" s="617">
        <f t="shared" si="0"/>
        <v>80.428709279700257</v>
      </c>
      <c r="M9" s="618">
        <f t="shared" si="0"/>
        <v>45.965135354705737</v>
      </c>
      <c r="N9" s="619">
        <f t="shared" si="0"/>
        <v>39.493251321408287</v>
      </c>
      <c r="O9" s="620">
        <f t="shared" si="0"/>
        <v>22.196677072070475</v>
      </c>
    </row>
    <row r="10" spans="1:17" x14ac:dyDescent="0.2">
      <c r="B10" s="609" t="s">
        <v>298</v>
      </c>
      <c r="C10" s="590" t="s">
        <v>327</v>
      </c>
      <c r="D10" s="610">
        <v>6977</v>
      </c>
      <c r="E10" s="611">
        <v>3648</v>
      </c>
      <c r="F10" s="612">
        <v>4009</v>
      </c>
      <c r="G10" s="612">
        <v>2562</v>
      </c>
      <c r="H10" s="613">
        <v>82349924.5</v>
      </c>
      <c r="I10" s="614">
        <v>81012161</v>
      </c>
      <c r="J10" s="615">
        <v>80274982.5</v>
      </c>
      <c r="K10" s="616">
        <v>83196077.5</v>
      </c>
      <c r="L10" s="617">
        <f t="shared" si="0"/>
        <v>84.723817809936179</v>
      </c>
      <c r="M10" s="618">
        <f t="shared" si="0"/>
        <v>45.030276380357265</v>
      </c>
      <c r="N10" s="619">
        <f t="shared" si="0"/>
        <v>49.940839289500936</v>
      </c>
      <c r="O10" s="620">
        <f t="shared" si="0"/>
        <v>30.794721061218301</v>
      </c>
    </row>
    <row r="11" spans="1:17" x14ac:dyDescent="0.2">
      <c r="B11" s="609" t="s">
        <v>299</v>
      </c>
      <c r="C11" s="590" t="s">
        <v>299</v>
      </c>
      <c r="D11" s="610">
        <v>199</v>
      </c>
      <c r="E11" s="611">
        <v>79</v>
      </c>
      <c r="F11" s="612">
        <v>101</v>
      </c>
      <c r="G11" s="612">
        <v>55</v>
      </c>
      <c r="H11" s="613">
        <v>1388115</v>
      </c>
      <c r="I11" s="614">
        <v>1331475</v>
      </c>
      <c r="J11" s="615">
        <v>1327438.5</v>
      </c>
      <c r="K11" s="616">
        <v>1330932</v>
      </c>
      <c r="L11" s="617">
        <f t="shared" si="0"/>
        <v>143.35988012520576</v>
      </c>
      <c r="M11" s="618">
        <f t="shared" si="0"/>
        <v>59.332694943577614</v>
      </c>
      <c r="N11" s="619">
        <f t="shared" si="0"/>
        <v>76.086387429624807</v>
      </c>
      <c r="O11" s="620">
        <f t="shared" si="0"/>
        <v>41.324425289947193</v>
      </c>
    </row>
    <row r="12" spans="1:17" x14ac:dyDescent="0.2">
      <c r="B12" s="609" t="s">
        <v>300</v>
      </c>
      <c r="C12" s="590" t="s">
        <v>328</v>
      </c>
      <c r="D12" s="610">
        <v>412</v>
      </c>
      <c r="E12" s="611">
        <v>212</v>
      </c>
      <c r="F12" s="612">
        <v>186</v>
      </c>
      <c r="G12" s="612">
        <v>137</v>
      </c>
      <c r="H12" s="613">
        <v>3866242.5</v>
      </c>
      <c r="I12" s="614">
        <v>4560154.5</v>
      </c>
      <c r="J12" s="615">
        <v>4580084</v>
      </c>
      <c r="K12" s="616">
        <v>5033164</v>
      </c>
      <c r="L12" s="617">
        <f t="shared" si="0"/>
        <v>106.5634139607125</v>
      </c>
      <c r="M12" s="618">
        <f t="shared" si="0"/>
        <v>46.489652927329551</v>
      </c>
      <c r="N12" s="619">
        <f t="shared" si="0"/>
        <v>40.61060888839593</v>
      </c>
      <c r="O12" s="620">
        <f t="shared" si="0"/>
        <v>27.219458773844842</v>
      </c>
    </row>
    <row r="13" spans="1:17" x14ac:dyDescent="0.2">
      <c r="B13" s="609" t="s">
        <v>301</v>
      </c>
      <c r="C13" s="590" t="s">
        <v>329</v>
      </c>
      <c r="D13" s="610">
        <v>1880</v>
      </c>
      <c r="E13" s="611">
        <v>1258</v>
      </c>
      <c r="F13" s="612">
        <v>1141</v>
      </c>
      <c r="G13" s="612">
        <v>624</v>
      </c>
      <c r="H13" s="613">
        <v>10862131.5</v>
      </c>
      <c r="I13" s="614">
        <v>11121340.5</v>
      </c>
      <c r="J13" s="615">
        <v>11104899</v>
      </c>
      <c r="K13" s="616">
        <v>10569207</v>
      </c>
      <c r="L13" s="617">
        <f t="shared" si="0"/>
        <v>173.07836864247133</v>
      </c>
      <c r="M13" s="618">
        <f t="shared" si="0"/>
        <v>113.11586044865724</v>
      </c>
      <c r="N13" s="619">
        <f t="shared" si="0"/>
        <v>102.74744506906366</v>
      </c>
      <c r="O13" s="620">
        <f t="shared" si="0"/>
        <v>59.039434084316824</v>
      </c>
    </row>
    <row r="14" spans="1:17" x14ac:dyDescent="0.2">
      <c r="B14" s="609" t="s">
        <v>302</v>
      </c>
      <c r="C14" s="590" t="s">
        <v>330</v>
      </c>
      <c r="D14" s="610">
        <v>5478</v>
      </c>
      <c r="E14" s="611">
        <v>2444</v>
      </c>
      <c r="F14" s="612">
        <v>1983</v>
      </c>
      <c r="G14" s="612">
        <v>1533</v>
      </c>
      <c r="H14" s="613">
        <v>40850411.5</v>
      </c>
      <c r="I14" s="614">
        <v>46576896.5</v>
      </c>
      <c r="J14" s="615">
        <v>46742696.5</v>
      </c>
      <c r="K14" s="616">
        <v>47415794</v>
      </c>
      <c r="L14" s="617">
        <f t="shared" si="0"/>
        <v>134.09901635874587</v>
      </c>
      <c r="M14" s="618">
        <f t="shared" si="0"/>
        <v>52.472366852523116</v>
      </c>
      <c r="N14" s="619">
        <f t="shared" si="0"/>
        <v>42.423739931221128</v>
      </c>
      <c r="O14" s="620">
        <f t="shared" si="0"/>
        <v>32.330999244682062</v>
      </c>
    </row>
    <row r="15" spans="1:17" x14ac:dyDescent="0.2">
      <c r="B15" s="609" t="s">
        <v>303</v>
      </c>
      <c r="C15" s="590" t="s">
        <v>331</v>
      </c>
      <c r="D15" s="610">
        <v>8136</v>
      </c>
      <c r="E15" s="611">
        <v>3992</v>
      </c>
      <c r="F15" s="612">
        <v>3963</v>
      </c>
      <c r="G15" s="612">
        <v>2931</v>
      </c>
      <c r="H15" s="613">
        <v>61201675.5</v>
      </c>
      <c r="I15" s="614">
        <v>64818788.5</v>
      </c>
      <c r="J15" s="615">
        <v>65127852</v>
      </c>
      <c r="K15" s="616">
        <v>67764303.5</v>
      </c>
      <c r="L15" s="617">
        <f t="shared" si="0"/>
        <v>132.93753697968614</v>
      </c>
      <c r="M15" s="618">
        <f t="shared" si="0"/>
        <v>61.58708134447776</v>
      </c>
      <c r="N15" s="619">
        <f t="shared" si="0"/>
        <v>60.849542527519567</v>
      </c>
      <c r="O15" s="620">
        <f t="shared" si="0"/>
        <v>43.252860999301795</v>
      </c>
    </row>
    <row r="16" spans="1:17" x14ac:dyDescent="0.2">
      <c r="B16" s="609" t="s">
        <v>304</v>
      </c>
      <c r="C16" s="590" t="s">
        <v>332</v>
      </c>
      <c r="D16" s="610">
        <v>647</v>
      </c>
      <c r="E16" s="611">
        <v>426</v>
      </c>
      <c r="F16" s="612">
        <v>418</v>
      </c>
      <c r="G16" s="612">
        <v>292</v>
      </c>
      <c r="H16" s="613">
        <v>4300450</v>
      </c>
      <c r="I16" s="614">
        <v>4296352</v>
      </c>
      <c r="J16" s="615">
        <v>4282920.5</v>
      </c>
      <c r="K16" s="616">
        <v>3949330</v>
      </c>
      <c r="L16" s="617">
        <f t="shared" si="0"/>
        <v>150.44937157739304</v>
      </c>
      <c r="M16" s="618">
        <f t="shared" si="0"/>
        <v>99.153886832363824</v>
      </c>
      <c r="N16" s="619">
        <f t="shared" si="0"/>
        <v>97.596955161787378</v>
      </c>
      <c r="O16" s="620">
        <f t="shared" si="0"/>
        <v>73.936591776326622</v>
      </c>
    </row>
    <row r="17" spans="2:15" s="566" customFormat="1" ht="15" x14ac:dyDescent="0.25">
      <c r="B17" s="598" t="s">
        <v>9</v>
      </c>
      <c r="C17" s="590" t="s">
        <v>281</v>
      </c>
      <c r="D17" s="599">
        <v>7096</v>
      </c>
      <c r="E17" s="600">
        <v>4114</v>
      </c>
      <c r="F17" s="601">
        <v>3860</v>
      </c>
      <c r="G17" s="601">
        <v>2875</v>
      </c>
      <c r="H17" s="602">
        <v>56974099.5</v>
      </c>
      <c r="I17" s="603">
        <v>59277416.5</v>
      </c>
      <c r="J17" s="603">
        <v>59379448.5</v>
      </c>
      <c r="K17" s="604">
        <v>59133173</v>
      </c>
      <c r="L17" s="605">
        <f t="shared" si="0"/>
        <v>124.54782194495236</v>
      </c>
      <c r="M17" s="606">
        <f t="shared" si="0"/>
        <v>69.402484840073953</v>
      </c>
      <c r="N17" s="607">
        <f t="shared" si="0"/>
        <v>65.005655955191287</v>
      </c>
      <c r="O17" s="608">
        <f t="shared" si="0"/>
        <v>48.61907207313228</v>
      </c>
    </row>
    <row r="18" spans="2:15" x14ac:dyDescent="0.2">
      <c r="B18" s="609" t="s">
        <v>305</v>
      </c>
      <c r="C18" s="590" t="s">
        <v>333</v>
      </c>
      <c r="D18" s="610">
        <v>98</v>
      </c>
      <c r="E18" s="611">
        <v>60</v>
      </c>
      <c r="F18" s="612">
        <v>71</v>
      </c>
      <c r="G18" s="612">
        <v>45</v>
      </c>
      <c r="H18" s="613">
        <v>701544</v>
      </c>
      <c r="I18" s="614">
        <v>829445.5</v>
      </c>
      <c r="J18" s="615">
        <v>850881</v>
      </c>
      <c r="K18" s="616">
        <v>900356</v>
      </c>
      <c r="L18" s="617">
        <f t="shared" si="0"/>
        <v>139.69187962551172</v>
      </c>
      <c r="M18" s="618">
        <f t="shared" si="0"/>
        <v>72.337483294562446</v>
      </c>
      <c r="N18" s="619">
        <f t="shared" si="0"/>
        <v>83.442925626497711</v>
      </c>
      <c r="O18" s="620">
        <f t="shared" si="0"/>
        <v>49.98023004233881</v>
      </c>
    </row>
    <row r="19" spans="2:15" ht="14.25" customHeight="1" x14ac:dyDescent="0.2">
      <c r="B19" s="609" t="s">
        <v>306</v>
      </c>
      <c r="C19" s="590" t="s">
        <v>334</v>
      </c>
      <c r="D19" s="610">
        <v>558</v>
      </c>
      <c r="E19" s="611">
        <v>218</v>
      </c>
      <c r="F19" s="612">
        <v>179</v>
      </c>
      <c r="G19" s="612">
        <v>147</v>
      </c>
      <c r="H19" s="613">
        <v>2337170</v>
      </c>
      <c r="I19" s="614">
        <v>2097554.5</v>
      </c>
      <c r="J19" s="615">
        <v>2059709</v>
      </c>
      <c r="K19" s="616">
        <v>1884490</v>
      </c>
      <c r="L19" s="617">
        <f t="shared" si="0"/>
        <v>238.75028346247814</v>
      </c>
      <c r="M19" s="618">
        <f t="shared" si="0"/>
        <v>103.93055341351084</v>
      </c>
      <c r="N19" s="619">
        <f t="shared" si="0"/>
        <v>86.905480337270944</v>
      </c>
      <c r="O19" s="620">
        <f t="shared" si="0"/>
        <v>78.005189733031216</v>
      </c>
    </row>
    <row r="20" spans="2:15" x14ac:dyDescent="0.2">
      <c r="B20" s="609" t="s">
        <v>307</v>
      </c>
      <c r="C20" s="590" t="s">
        <v>335</v>
      </c>
      <c r="D20" s="610">
        <v>706</v>
      </c>
      <c r="E20" s="611">
        <v>299</v>
      </c>
      <c r="F20" s="612">
        <v>296</v>
      </c>
      <c r="G20" s="612">
        <v>148</v>
      </c>
      <c r="H20" s="613">
        <v>3470817.5</v>
      </c>
      <c r="I20" s="614">
        <v>3097282</v>
      </c>
      <c r="J20" s="615">
        <v>3028114.5</v>
      </c>
      <c r="K20" s="616">
        <v>2800839</v>
      </c>
      <c r="L20" s="617">
        <f t="shared" si="0"/>
        <v>203.41029166759702</v>
      </c>
      <c r="M20" s="618">
        <f t="shared" si="0"/>
        <v>96.536253398947849</v>
      </c>
      <c r="N20" s="619">
        <f t="shared" si="0"/>
        <v>97.750596947374348</v>
      </c>
      <c r="O20" s="620">
        <f t="shared" si="0"/>
        <v>52.841309336238176</v>
      </c>
    </row>
    <row r="21" spans="2:15" x14ac:dyDescent="0.2">
      <c r="B21" s="609" t="s">
        <v>308</v>
      </c>
      <c r="C21" s="590" t="s">
        <v>336</v>
      </c>
      <c r="D21" s="610">
        <v>70</v>
      </c>
      <c r="E21" s="611">
        <v>32</v>
      </c>
      <c r="F21" s="612">
        <v>33</v>
      </c>
      <c r="G21" s="612">
        <v>24</v>
      </c>
      <c r="H21" s="613">
        <v>441525</v>
      </c>
      <c r="I21" s="614">
        <v>506953</v>
      </c>
      <c r="J21" s="615">
        <v>518346.5</v>
      </c>
      <c r="K21" s="616">
        <v>640063.5</v>
      </c>
      <c r="L21" s="617">
        <f t="shared" si="0"/>
        <v>158.54141894569955</v>
      </c>
      <c r="M21" s="618">
        <f t="shared" si="0"/>
        <v>63.122222375644292</v>
      </c>
      <c r="N21" s="619">
        <f t="shared" si="0"/>
        <v>63.663977667448314</v>
      </c>
      <c r="O21" s="620">
        <f t="shared" si="0"/>
        <v>37.496279666001882</v>
      </c>
    </row>
    <row r="22" spans="2:15" x14ac:dyDescent="0.2">
      <c r="B22" s="609" t="s">
        <v>309</v>
      </c>
      <c r="C22" s="590" t="s">
        <v>337</v>
      </c>
      <c r="D22" s="610">
        <v>1239</v>
      </c>
      <c r="E22" s="611">
        <v>740</v>
      </c>
      <c r="F22" s="612">
        <v>638</v>
      </c>
      <c r="G22" s="612">
        <v>544</v>
      </c>
      <c r="H22" s="613">
        <v>10187575.5</v>
      </c>
      <c r="I22" s="614">
        <v>10000023</v>
      </c>
      <c r="J22" s="615">
        <v>9958823.5</v>
      </c>
      <c r="K22" s="616">
        <v>9709891</v>
      </c>
      <c r="L22" s="617">
        <f t="shared" si="0"/>
        <v>121.61873058020528</v>
      </c>
      <c r="M22" s="618">
        <f t="shared" si="0"/>
        <v>73.999829800391453</v>
      </c>
      <c r="N22" s="619">
        <f t="shared" si="0"/>
        <v>64.063792274258091</v>
      </c>
      <c r="O22" s="620">
        <f t="shared" si="0"/>
        <v>56.025345701614988</v>
      </c>
    </row>
    <row r="23" spans="2:15" x14ac:dyDescent="0.2">
      <c r="B23" s="609" t="s">
        <v>310</v>
      </c>
      <c r="C23" s="590" t="s">
        <v>310</v>
      </c>
      <c r="D23" s="610">
        <v>16</v>
      </c>
      <c r="E23" s="611">
        <v>13</v>
      </c>
      <c r="F23" s="612">
        <v>16</v>
      </c>
      <c r="G23" s="612">
        <v>9</v>
      </c>
      <c r="H23" s="613">
        <v>393028</v>
      </c>
      <c r="I23" s="614">
        <v>414508</v>
      </c>
      <c r="J23" s="615">
        <v>416267.5</v>
      </c>
      <c r="K23" s="616">
        <v>518535.5</v>
      </c>
      <c r="L23" s="617">
        <f t="shared" si="0"/>
        <v>40.709567766164241</v>
      </c>
      <c r="M23" s="618">
        <f t="shared" si="0"/>
        <v>31.362482750634488</v>
      </c>
      <c r="N23" s="619">
        <f t="shared" si="0"/>
        <v>38.43682247593194</v>
      </c>
      <c r="O23" s="620">
        <f t="shared" si="0"/>
        <v>17.356574429330294</v>
      </c>
    </row>
    <row r="24" spans="2:15" x14ac:dyDescent="0.2">
      <c r="B24" s="609" t="s">
        <v>311</v>
      </c>
      <c r="C24" s="590" t="s">
        <v>338</v>
      </c>
      <c r="D24" s="610">
        <v>993</v>
      </c>
      <c r="E24" s="611">
        <v>537</v>
      </c>
      <c r="F24" s="612">
        <v>546</v>
      </c>
      <c r="G24" s="612">
        <v>509</v>
      </c>
      <c r="H24" s="613">
        <v>16046180</v>
      </c>
      <c r="I24" s="614">
        <v>16615394</v>
      </c>
      <c r="J24" s="615">
        <v>16693073.5</v>
      </c>
      <c r="K24" s="616">
        <v>17533043.5</v>
      </c>
      <c r="L24" s="617">
        <f t="shared" si="0"/>
        <v>61.883887629329848</v>
      </c>
      <c r="M24" s="618">
        <f t="shared" si="0"/>
        <v>32.319426189953724</v>
      </c>
      <c r="N24" s="619">
        <f t="shared" si="0"/>
        <v>32.70817683753684</v>
      </c>
      <c r="O24" s="620">
        <f t="shared" si="0"/>
        <v>29.030898143839089</v>
      </c>
    </row>
    <row r="25" spans="2:15" x14ac:dyDescent="0.2">
      <c r="B25" s="609" t="s">
        <v>312</v>
      </c>
      <c r="C25" s="590" t="s">
        <v>312</v>
      </c>
      <c r="D25" s="610">
        <v>958</v>
      </c>
      <c r="E25" s="611">
        <v>552</v>
      </c>
      <c r="F25" s="612">
        <v>523</v>
      </c>
      <c r="G25" s="612">
        <v>362</v>
      </c>
      <c r="H25" s="613">
        <v>8042293</v>
      </c>
      <c r="I25" s="614">
        <v>8363403.5</v>
      </c>
      <c r="J25" s="615">
        <v>8391642.5</v>
      </c>
      <c r="K25" s="616">
        <v>8955796.5</v>
      </c>
      <c r="L25" s="617">
        <f t="shared" si="0"/>
        <v>119.12025587727283</v>
      </c>
      <c r="M25" s="618">
        <f t="shared" si="0"/>
        <v>66.00183764899063</v>
      </c>
      <c r="N25" s="619">
        <f t="shared" si="0"/>
        <v>62.323913345927217</v>
      </c>
      <c r="O25" s="620">
        <f t="shared" si="0"/>
        <v>40.420748729607688</v>
      </c>
    </row>
    <row r="26" spans="2:15" x14ac:dyDescent="0.2">
      <c r="B26" s="609" t="s">
        <v>313</v>
      </c>
      <c r="C26" s="590" t="s">
        <v>339</v>
      </c>
      <c r="D26" s="610">
        <v>5534</v>
      </c>
      <c r="E26" s="611">
        <v>3908</v>
      </c>
      <c r="F26" s="612">
        <v>4189</v>
      </c>
      <c r="G26" s="612">
        <v>2245</v>
      </c>
      <c r="H26" s="613">
        <v>38248076</v>
      </c>
      <c r="I26" s="614">
        <v>38042793.5</v>
      </c>
      <c r="J26" s="615">
        <v>38063255</v>
      </c>
      <c r="K26" s="616">
        <v>37747124</v>
      </c>
      <c r="L26" s="617">
        <f t="shared" si="0"/>
        <v>144.68701641358379</v>
      </c>
      <c r="M26" s="618">
        <f t="shared" si="0"/>
        <v>102.72642044543863</v>
      </c>
      <c r="N26" s="619">
        <f t="shared" si="0"/>
        <v>110.05364622652476</v>
      </c>
      <c r="O26" s="620">
        <f t="shared" si="0"/>
        <v>59.474729783386941</v>
      </c>
    </row>
    <row r="27" spans="2:15" x14ac:dyDescent="0.2">
      <c r="B27" s="609" t="s">
        <v>314</v>
      </c>
      <c r="C27" s="590" t="s">
        <v>340</v>
      </c>
      <c r="D27" s="610">
        <v>1655</v>
      </c>
      <c r="E27" s="611">
        <v>937</v>
      </c>
      <c r="F27" s="612">
        <v>891</v>
      </c>
      <c r="G27" s="612">
        <v>561</v>
      </c>
      <c r="H27" s="613">
        <v>10362721.5</v>
      </c>
      <c r="I27" s="614">
        <v>10573100</v>
      </c>
      <c r="J27" s="615">
        <v>10557559.5</v>
      </c>
      <c r="K27" s="616">
        <v>10325147</v>
      </c>
      <c r="L27" s="617">
        <f t="shared" si="0"/>
        <v>159.70708080883963</v>
      </c>
      <c r="M27" s="618">
        <f t="shared" si="0"/>
        <v>88.621123416973262</v>
      </c>
      <c r="N27" s="619">
        <f t="shared" si="0"/>
        <v>84.394504241250075</v>
      </c>
      <c r="O27" s="620">
        <f t="shared" si="0"/>
        <v>54.333366876035761</v>
      </c>
    </row>
    <row r="28" spans="2:15" x14ac:dyDescent="0.2">
      <c r="B28" s="609" t="s">
        <v>315</v>
      </c>
      <c r="C28" s="590" t="s">
        <v>315</v>
      </c>
      <c r="D28" s="610">
        <v>2450</v>
      </c>
      <c r="E28" s="611">
        <v>2377</v>
      </c>
      <c r="F28" s="612">
        <v>2018</v>
      </c>
      <c r="G28" s="612">
        <v>1779</v>
      </c>
      <c r="H28" s="613">
        <v>22131970</v>
      </c>
      <c r="I28" s="614">
        <v>20246871</v>
      </c>
      <c r="J28" s="615">
        <v>20147527.5</v>
      </c>
      <c r="K28" s="616">
        <v>19122058.5</v>
      </c>
      <c r="L28" s="617">
        <f t="shared" si="0"/>
        <v>110.69958977894873</v>
      </c>
      <c r="M28" s="618">
        <f t="shared" si="0"/>
        <v>117.40085665582598</v>
      </c>
      <c r="N28" s="619">
        <f t="shared" si="0"/>
        <v>100.16117362291725</v>
      </c>
      <c r="O28" s="620">
        <f t="shared" si="0"/>
        <v>93.033916824383738</v>
      </c>
    </row>
    <row r="29" spans="2:15" x14ac:dyDescent="0.2">
      <c r="B29" s="609" t="s">
        <v>316</v>
      </c>
      <c r="C29" s="590" t="s">
        <v>316</v>
      </c>
      <c r="D29" s="610">
        <v>278</v>
      </c>
      <c r="E29" s="611">
        <v>138</v>
      </c>
      <c r="F29" s="612">
        <v>141</v>
      </c>
      <c r="G29" s="612">
        <v>114</v>
      </c>
      <c r="H29" s="613">
        <v>1992060</v>
      </c>
      <c r="I29" s="614">
        <v>2048582.5</v>
      </c>
      <c r="J29" s="615">
        <v>2052842.5</v>
      </c>
      <c r="K29" s="616">
        <v>2108078.5</v>
      </c>
      <c r="L29" s="617">
        <f t="shared" si="0"/>
        <v>139.5540294971035</v>
      </c>
      <c r="M29" s="618">
        <f t="shared" si="0"/>
        <v>67.36365267203054</v>
      </c>
      <c r="N29" s="619">
        <f t="shared" si="0"/>
        <v>68.685249842596306</v>
      </c>
      <c r="O29" s="620">
        <f t="shared" si="0"/>
        <v>54.077682591042027</v>
      </c>
    </row>
    <row r="30" spans="2:15" x14ac:dyDescent="0.2">
      <c r="B30" s="609" t="s">
        <v>317</v>
      </c>
      <c r="C30" s="590" t="s">
        <v>341</v>
      </c>
      <c r="D30" s="610">
        <v>625</v>
      </c>
      <c r="E30" s="611">
        <v>371</v>
      </c>
      <c r="F30" s="612">
        <v>325</v>
      </c>
      <c r="G30" s="612">
        <v>247</v>
      </c>
      <c r="H30" s="613">
        <v>5378867</v>
      </c>
      <c r="I30" s="614">
        <v>5391428</v>
      </c>
      <c r="J30" s="615">
        <v>5398384</v>
      </c>
      <c r="K30" s="616">
        <v>5447246.5</v>
      </c>
      <c r="L30" s="617">
        <f t="shared" si="0"/>
        <v>116.19547387953634</v>
      </c>
      <c r="M30" s="618">
        <f t="shared" si="0"/>
        <v>68.812937871005602</v>
      </c>
      <c r="N30" s="619">
        <f t="shared" si="0"/>
        <v>60.203201550686281</v>
      </c>
      <c r="O30" s="620">
        <f t="shared" si="0"/>
        <v>45.344010042504962</v>
      </c>
    </row>
    <row r="31" spans="2:15" x14ac:dyDescent="0.2">
      <c r="B31" s="609" t="s">
        <v>318</v>
      </c>
      <c r="C31" s="590" t="s">
        <v>342</v>
      </c>
      <c r="D31" s="610">
        <v>433</v>
      </c>
      <c r="E31" s="611">
        <v>272</v>
      </c>
      <c r="F31" s="612">
        <v>292</v>
      </c>
      <c r="G31" s="612">
        <v>225</v>
      </c>
      <c r="H31" s="613">
        <v>5188008</v>
      </c>
      <c r="I31" s="614">
        <v>5363351.5</v>
      </c>
      <c r="J31" s="615">
        <v>5388271.5</v>
      </c>
      <c r="K31" s="616">
        <v>5541017</v>
      </c>
      <c r="L31" s="617">
        <f t="shared" si="0"/>
        <v>83.46170630423083</v>
      </c>
      <c r="M31" s="618">
        <f t="shared" si="0"/>
        <v>50.714557865543583</v>
      </c>
      <c r="N31" s="619">
        <f t="shared" si="0"/>
        <v>54.191775600023128</v>
      </c>
      <c r="O31" s="620">
        <f t="shared" si="0"/>
        <v>40.606264156922819</v>
      </c>
    </row>
    <row r="32" spans="2:15" ht="15" thickBot="1" x14ac:dyDescent="0.25">
      <c r="B32" s="609" t="s">
        <v>319</v>
      </c>
      <c r="C32" s="590" t="s">
        <v>343</v>
      </c>
      <c r="D32" s="621">
        <v>583</v>
      </c>
      <c r="E32" s="622">
        <v>266</v>
      </c>
      <c r="F32" s="623">
        <v>319</v>
      </c>
      <c r="G32" s="623">
        <v>210</v>
      </c>
      <c r="H32" s="624">
        <v>8895960</v>
      </c>
      <c r="I32" s="625">
        <v>9378126</v>
      </c>
      <c r="J32" s="626">
        <v>9449212.5</v>
      </c>
      <c r="K32" s="627">
        <v>10415810.5</v>
      </c>
      <c r="L32" s="628">
        <f t="shared" si="0"/>
        <v>65.535366615857086</v>
      </c>
      <c r="M32" s="629">
        <f t="shared" si="0"/>
        <v>28.363875682625718</v>
      </c>
      <c r="N32" s="630">
        <f t="shared" si="0"/>
        <v>33.759427042200606</v>
      </c>
      <c r="O32" s="631">
        <f t="shared" si="0"/>
        <v>20.161657126922577</v>
      </c>
    </row>
    <row r="33" spans="2:28" x14ac:dyDescent="0.2">
      <c r="I33" s="632" t="s">
        <v>149</v>
      </c>
      <c r="N33" s="633"/>
    </row>
    <row r="34" spans="2:28" x14ac:dyDescent="0.2">
      <c r="F34" s="634" t="s">
        <v>344</v>
      </c>
      <c r="N34" s="633"/>
      <c r="S34" s="569" t="s">
        <v>345</v>
      </c>
    </row>
    <row r="35" spans="2:28" x14ac:dyDescent="0.2">
      <c r="C35" s="635" t="s">
        <v>346</v>
      </c>
      <c r="F35" s="636"/>
      <c r="N35" s="635" t="s">
        <v>321</v>
      </c>
    </row>
    <row r="36" spans="2:28" ht="15" x14ac:dyDescent="0.25">
      <c r="B36" s="637"/>
      <c r="C36" s="638">
        <v>2021</v>
      </c>
      <c r="F36" s="639"/>
      <c r="O36" s="596">
        <v>2011</v>
      </c>
      <c r="P36" s="596">
        <v>2021</v>
      </c>
      <c r="Q36" s="638"/>
      <c r="R36" s="638"/>
      <c r="AB36" s="640"/>
    </row>
    <row r="37" spans="2:28" ht="15" customHeight="1" x14ac:dyDescent="0.25">
      <c r="B37" s="609" t="s">
        <v>315</v>
      </c>
      <c r="C37" s="641">
        <v>93.033916824383738</v>
      </c>
      <c r="N37" s="609" t="s">
        <v>315</v>
      </c>
      <c r="O37" s="618">
        <v>100.16117362291725</v>
      </c>
      <c r="P37" s="618">
        <v>93.033916824383738</v>
      </c>
      <c r="Q37" s="641"/>
      <c r="R37" s="641"/>
      <c r="AB37" s="640"/>
    </row>
    <row r="38" spans="2:28" x14ac:dyDescent="0.2">
      <c r="B38" s="609" t="s">
        <v>295</v>
      </c>
      <c r="C38" s="641">
        <v>81.567461997886653</v>
      </c>
      <c r="N38" s="609" t="s">
        <v>295</v>
      </c>
      <c r="O38" s="618">
        <v>89.272014618292403</v>
      </c>
      <c r="P38" s="618">
        <v>81.567461997886653</v>
      </c>
      <c r="Q38" s="641"/>
      <c r="R38" s="641"/>
    </row>
    <row r="39" spans="2:28" x14ac:dyDescent="0.2">
      <c r="B39" s="609" t="s">
        <v>306</v>
      </c>
      <c r="C39" s="641">
        <v>78.005189733031216</v>
      </c>
      <c r="N39" s="609" t="s">
        <v>313</v>
      </c>
      <c r="O39" s="618">
        <v>110.05364622652476</v>
      </c>
      <c r="P39" s="618">
        <v>59.474729783386941</v>
      </c>
      <c r="Q39" s="641"/>
      <c r="R39" s="641"/>
    </row>
    <row r="40" spans="2:28" x14ac:dyDescent="0.2">
      <c r="B40" s="609" t="s">
        <v>304</v>
      </c>
      <c r="C40" s="641">
        <v>73.936591776326622</v>
      </c>
      <c r="N40" s="609" t="s">
        <v>304</v>
      </c>
      <c r="O40" s="618">
        <v>97.596955161787378</v>
      </c>
      <c r="P40" s="618">
        <v>73.936591776326622</v>
      </c>
      <c r="Q40" s="641"/>
      <c r="R40" s="641"/>
    </row>
    <row r="41" spans="2:28" x14ac:dyDescent="0.2">
      <c r="B41" s="609" t="s">
        <v>313</v>
      </c>
      <c r="C41" s="641">
        <v>59.474729783386941</v>
      </c>
      <c r="N41" s="609" t="s">
        <v>306</v>
      </c>
      <c r="O41" s="618">
        <v>86.905480337270944</v>
      </c>
      <c r="P41" s="618">
        <v>78.005189733031216</v>
      </c>
      <c r="Q41" s="641"/>
      <c r="R41" s="641"/>
    </row>
    <row r="42" spans="2:28" x14ac:dyDescent="0.2">
      <c r="B42" s="609" t="s">
        <v>301</v>
      </c>
      <c r="C42" s="641">
        <v>59.039434084316824</v>
      </c>
      <c r="N42" s="609" t="s">
        <v>314</v>
      </c>
      <c r="O42" s="618">
        <v>84.394504241250075</v>
      </c>
      <c r="P42" s="618">
        <v>54.333366876035761</v>
      </c>
      <c r="Q42" s="641"/>
      <c r="R42" s="641"/>
    </row>
    <row r="43" spans="2:28" x14ac:dyDescent="0.2">
      <c r="B43" s="609" t="s">
        <v>309</v>
      </c>
      <c r="C43" s="641">
        <v>56.025345701614988</v>
      </c>
      <c r="N43" s="609" t="s">
        <v>307</v>
      </c>
      <c r="O43" s="618">
        <v>97.750596947374348</v>
      </c>
      <c r="P43" s="618">
        <v>52.841309336238176</v>
      </c>
      <c r="Q43" s="641"/>
      <c r="R43" s="641"/>
    </row>
    <row r="44" spans="2:28" x14ac:dyDescent="0.2">
      <c r="B44" s="609" t="s">
        <v>314</v>
      </c>
      <c r="C44" s="641">
        <v>54.333366876035761</v>
      </c>
      <c r="N44" s="609" t="s">
        <v>301</v>
      </c>
      <c r="O44" s="618">
        <v>102.74744506906366</v>
      </c>
      <c r="P44" s="618">
        <v>59.039434084316824</v>
      </c>
      <c r="Q44" s="641"/>
      <c r="R44" s="641"/>
    </row>
    <row r="45" spans="2:28" x14ac:dyDescent="0.2">
      <c r="B45" s="609" t="s">
        <v>316</v>
      </c>
      <c r="C45" s="641">
        <v>54.077682591042027</v>
      </c>
      <c r="N45" s="609" t="s">
        <v>309</v>
      </c>
      <c r="O45" s="618">
        <v>64.063792274258091</v>
      </c>
      <c r="P45" s="618">
        <v>56.025345701614988</v>
      </c>
      <c r="Q45" s="641"/>
      <c r="R45" s="641"/>
    </row>
    <row r="46" spans="2:28" x14ac:dyDescent="0.2">
      <c r="B46" s="609" t="s">
        <v>307</v>
      </c>
      <c r="C46" s="641">
        <v>52.841309336238176</v>
      </c>
      <c r="N46" s="609" t="s">
        <v>305</v>
      </c>
      <c r="O46" s="618">
        <v>83.442925626497711</v>
      </c>
      <c r="P46" s="618">
        <v>49.98023004233881</v>
      </c>
      <c r="Q46" s="641"/>
      <c r="R46" s="641"/>
    </row>
    <row r="47" spans="2:28" ht="14.25" customHeight="1" x14ac:dyDescent="0.2">
      <c r="B47" s="609" t="s">
        <v>296</v>
      </c>
      <c r="C47" s="641">
        <v>50.63883218857368</v>
      </c>
      <c r="N47" s="609" t="s">
        <v>296</v>
      </c>
      <c r="O47" s="618">
        <v>73.646486195618792</v>
      </c>
      <c r="P47" s="618">
        <v>50.63883218857368</v>
      </c>
      <c r="Q47" s="641"/>
      <c r="R47" s="641"/>
    </row>
    <row r="48" spans="2:28" x14ac:dyDescent="0.2">
      <c r="B48" s="609" t="s">
        <v>305</v>
      </c>
      <c r="C48" s="641">
        <v>49.98023004233881</v>
      </c>
      <c r="N48" s="609" t="s">
        <v>294</v>
      </c>
      <c r="O48" s="618">
        <v>80.085060480754066</v>
      </c>
      <c r="P48" s="618">
        <v>44.535760014396445</v>
      </c>
      <c r="Q48" s="641"/>
      <c r="R48" s="641"/>
    </row>
    <row r="49" spans="2:18" ht="15" customHeight="1" x14ac:dyDescent="0.25">
      <c r="B49" s="598" t="s">
        <v>9</v>
      </c>
      <c r="C49" s="642">
        <v>48.61907207313228</v>
      </c>
      <c r="N49" s="598" t="s">
        <v>9</v>
      </c>
      <c r="O49" s="606">
        <v>65.005655955191287</v>
      </c>
      <c r="P49" s="606">
        <v>48.61907207313228</v>
      </c>
      <c r="Q49" s="643"/>
      <c r="R49" s="643"/>
    </row>
    <row r="50" spans="2:18" ht="15" x14ac:dyDescent="0.25">
      <c r="B50" s="609" t="s">
        <v>317</v>
      </c>
      <c r="C50" s="641">
        <v>45.344010042504962</v>
      </c>
      <c r="N50" s="598" t="s">
        <v>284</v>
      </c>
      <c r="O50" s="606">
        <v>65.124733489958416</v>
      </c>
      <c r="P50" s="606">
        <v>44.562313956268667</v>
      </c>
      <c r="Q50" s="643"/>
      <c r="R50" s="643"/>
    </row>
    <row r="51" spans="2:18" x14ac:dyDescent="0.2">
      <c r="B51" s="598" t="s">
        <v>284</v>
      </c>
      <c r="C51" s="642">
        <v>44.562313956268667</v>
      </c>
      <c r="N51" s="609" t="s">
        <v>317</v>
      </c>
      <c r="O51" s="618">
        <v>60.203201550686281</v>
      </c>
      <c r="P51" s="618">
        <v>45.344010042504962</v>
      </c>
      <c r="Q51" s="641"/>
      <c r="R51" s="641"/>
    </row>
    <row r="52" spans="2:18" x14ac:dyDescent="0.2">
      <c r="B52" s="609" t="s">
        <v>294</v>
      </c>
      <c r="C52" s="641">
        <v>44.535760014396445</v>
      </c>
      <c r="N52" s="609" t="s">
        <v>316</v>
      </c>
      <c r="O52" s="618">
        <v>68.685249842596306</v>
      </c>
      <c r="P52" s="618">
        <v>54.077682591042027</v>
      </c>
      <c r="Q52" s="641"/>
      <c r="R52" s="641"/>
    </row>
    <row r="53" spans="2:18" ht="14.25" customHeight="1" x14ac:dyDescent="0.2">
      <c r="B53" s="609" t="s">
        <v>303</v>
      </c>
      <c r="C53" s="641">
        <v>43.252860999301795</v>
      </c>
      <c r="N53" s="609" t="s">
        <v>303</v>
      </c>
      <c r="O53" s="618">
        <v>60.849542527519567</v>
      </c>
      <c r="P53" s="618">
        <v>43.252860999301795</v>
      </c>
      <c r="Q53" s="641"/>
      <c r="R53" s="641"/>
    </row>
    <row r="54" spans="2:18" x14ac:dyDescent="0.2">
      <c r="B54" s="609" t="s">
        <v>299</v>
      </c>
      <c r="C54" s="641">
        <v>41.324425289947193</v>
      </c>
      <c r="N54" s="609" t="s">
        <v>312</v>
      </c>
      <c r="O54" s="618">
        <v>62.323913345927217</v>
      </c>
      <c r="P54" s="618">
        <v>40.420748729607688</v>
      </c>
      <c r="Q54" s="641"/>
      <c r="R54" s="641"/>
    </row>
    <row r="55" spans="2:18" x14ac:dyDescent="0.2">
      <c r="B55" s="609" t="s">
        <v>318</v>
      </c>
      <c r="C55" s="641">
        <v>40.606264156922819</v>
      </c>
      <c r="N55" s="609" t="s">
        <v>299</v>
      </c>
      <c r="O55" s="618">
        <v>76.086387429624807</v>
      </c>
      <c r="P55" s="618">
        <v>41.324425289947193</v>
      </c>
      <c r="Q55" s="641"/>
      <c r="R55" s="641"/>
    </row>
    <row r="56" spans="2:18" x14ac:dyDescent="0.2">
      <c r="B56" s="609" t="s">
        <v>312</v>
      </c>
      <c r="C56" s="641">
        <v>40.420748729607688</v>
      </c>
      <c r="N56" s="609" t="s">
        <v>318</v>
      </c>
      <c r="O56" s="618">
        <v>54.191775600023128</v>
      </c>
      <c r="P56" s="618">
        <v>40.606264156922819</v>
      </c>
      <c r="Q56" s="641"/>
      <c r="R56" s="641"/>
    </row>
    <row r="57" spans="2:18" x14ac:dyDescent="0.2">
      <c r="B57" s="609" t="s">
        <v>308</v>
      </c>
      <c r="C57" s="641">
        <v>37.496279666001882</v>
      </c>
      <c r="N57" s="609" t="s">
        <v>302</v>
      </c>
      <c r="O57" s="618">
        <v>42.423739931221128</v>
      </c>
      <c r="P57" s="618">
        <v>32.330999244682062</v>
      </c>
      <c r="Q57" s="641"/>
      <c r="R57" s="641"/>
    </row>
    <row r="58" spans="2:18" x14ac:dyDescent="0.2">
      <c r="B58" s="609" t="s">
        <v>302</v>
      </c>
      <c r="C58" s="641">
        <v>32.330999244682062</v>
      </c>
      <c r="N58" s="609" t="s">
        <v>298</v>
      </c>
      <c r="O58" s="618">
        <v>49.940839289500936</v>
      </c>
      <c r="P58" s="618">
        <v>30.794721061218301</v>
      </c>
      <c r="Q58" s="641"/>
      <c r="R58" s="641"/>
    </row>
    <row r="59" spans="2:18" x14ac:dyDescent="0.2">
      <c r="B59" s="609" t="s">
        <v>298</v>
      </c>
      <c r="C59" s="641">
        <v>30.794721061218301</v>
      </c>
      <c r="N59" s="609" t="s">
        <v>308</v>
      </c>
      <c r="O59" s="618">
        <v>63.663977667448314</v>
      </c>
      <c r="P59" s="618">
        <v>37.496279666001882</v>
      </c>
      <c r="Q59" s="641"/>
      <c r="R59" s="641"/>
    </row>
    <row r="60" spans="2:18" x14ac:dyDescent="0.2">
      <c r="B60" s="609" t="s">
        <v>311</v>
      </c>
      <c r="C60" s="641">
        <v>29.030898143839089</v>
      </c>
      <c r="N60" s="609" t="s">
        <v>297</v>
      </c>
      <c r="O60" s="618">
        <v>39.493251321408287</v>
      </c>
      <c r="P60" s="618">
        <v>22.196677072070475</v>
      </c>
      <c r="Q60" s="641"/>
      <c r="R60" s="641"/>
    </row>
    <row r="61" spans="2:18" x14ac:dyDescent="0.2">
      <c r="B61" s="609" t="s">
        <v>300</v>
      </c>
      <c r="C61" s="641">
        <v>27.219458773844842</v>
      </c>
      <c r="N61" s="609" t="s">
        <v>311</v>
      </c>
      <c r="O61" s="618">
        <v>32.70817683753684</v>
      </c>
      <c r="P61" s="618">
        <v>29.030898143839089</v>
      </c>
      <c r="Q61" s="641"/>
      <c r="R61" s="641"/>
    </row>
    <row r="62" spans="2:18" x14ac:dyDescent="0.2">
      <c r="B62" s="609" t="s">
        <v>297</v>
      </c>
      <c r="C62" s="641">
        <v>22.196677072070475</v>
      </c>
      <c r="N62" s="609" t="s">
        <v>310</v>
      </c>
      <c r="O62" s="618">
        <v>38.43682247593194</v>
      </c>
      <c r="P62" s="618">
        <v>17.356574429330294</v>
      </c>
      <c r="Q62" s="641"/>
      <c r="R62" s="641"/>
    </row>
    <row r="63" spans="2:18" x14ac:dyDescent="0.2">
      <c r="B63" s="609" t="s">
        <v>319</v>
      </c>
      <c r="C63" s="641">
        <v>20.161657126922577</v>
      </c>
      <c r="N63" s="609" t="s">
        <v>300</v>
      </c>
      <c r="O63" s="618">
        <v>40.61060888839593</v>
      </c>
      <c r="P63" s="618">
        <v>27.219458773844842</v>
      </c>
      <c r="Q63" s="641"/>
      <c r="R63" s="641"/>
    </row>
    <row r="64" spans="2:18" x14ac:dyDescent="0.2">
      <c r="B64" s="609" t="s">
        <v>310</v>
      </c>
      <c r="C64" s="641">
        <v>17.356574429330294</v>
      </c>
      <c r="N64" s="609" t="s">
        <v>319</v>
      </c>
      <c r="O64" s="618">
        <v>33.759427042200606</v>
      </c>
      <c r="P64" s="618">
        <v>20.161657126922577</v>
      </c>
      <c r="Q64" s="641"/>
      <c r="R64" s="641"/>
    </row>
    <row r="67" spans="7:18" x14ac:dyDescent="0.2">
      <c r="G67" s="644"/>
    </row>
    <row r="70" spans="7:18" x14ac:dyDescent="0.2">
      <c r="G70" s="636"/>
    </row>
    <row r="72" spans="7:18" x14ac:dyDescent="0.2">
      <c r="R72" s="632"/>
    </row>
    <row r="73" spans="7:18" ht="15" customHeight="1" x14ac:dyDescent="0.2">
      <c r="R73" s="645"/>
    </row>
    <row r="74" spans="7:18" x14ac:dyDescent="0.2">
      <c r="R74" s="645"/>
    </row>
    <row r="75" spans="7:18" x14ac:dyDescent="0.2">
      <c r="R75" s="645"/>
    </row>
    <row r="76" spans="7:18" x14ac:dyDescent="0.2">
      <c r="R76" s="645"/>
    </row>
    <row r="77" spans="7:18" x14ac:dyDescent="0.2">
      <c r="R77" s="645"/>
    </row>
    <row r="78" spans="7:18" x14ac:dyDescent="0.2">
      <c r="R78" s="645"/>
    </row>
    <row r="79" spans="7:18" x14ac:dyDescent="0.2">
      <c r="R79" s="645"/>
    </row>
    <row r="80" spans="7:18" x14ac:dyDescent="0.2">
      <c r="R80" s="645"/>
    </row>
    <row r="81" spans="18:18" x14ac:dyDescent="0.2">
      <c r="R81" s="645"/>
    </row>
    <row r="82" spans="18:18" x14ac:dyDescent="0.2">
      <c r="R82" s="645"/>
    </row>
    <row r="83" spans="18:18" ht="14.25" customHeight="1" x14ac:dyDescent="0.2">
      <c r="R83" s="645"/>
    </row>
    <row r="84" spans="18:18" x14ac:dyDescent="0.2">
      <c r="R84" s="645"/>
    </row>
    <row r="85" spans="18:18" ht="15" customHeight="1" x14ac:dyDescent="0.2">
      <c r="R85" s="645"/>
    </row>
    <row r="86" spans="18:18" x14ac:dyDescent="0.2">
      <c r="R86" s="645"/>
    </row>
    <row r="87" spans="18:18" x14ac:dyDescent="0.2">
      <c r="R87" s="645"/>
    </row>
    <row r="88" spans="18:18" x14ac:dyDescent="0.2">
      <c r="R88" s="645"/>
    </row>
    <row r="89" spans="18:18" ht="14.25" customHeight="1" x14ac:dyDescent="0.2">
      <c r="R89" s="645"/>
    </row>
    <row r="90" spans="18:18" x14ac:dyDescent="0.2">
      <c r="R90" s="645"/>
    </row>
    <row r="91" spans="18:18" x14ac:dyDescent="0.2">
      <c r="R91" s="645"/>
    </row>
    <row r="92" spans="18:18" x14ac:dyDescent="0.2">
      <c r="R92" s="645"/>
    </row>
    <row r="93" spans="18:18" x14ac:dyDescent="0.2">
      <c r="R93" s="645"/>
    </row>
    <row r="94" spans="18:18" x14ac:dyDescent="0.2">
      <c r="R94" s="645"/>
    </row>
    <row r="95" spans="18:18" x14ac:dyDescent="0.2">
      <c r="R95" s="645"/>
    </row>
    <row r="96" spans="18:18" x14ac:dyDescent="0.2">
      <c r="R96" s="645"/>
    </row>
    <row r="97" spans="18:18" x14ac:dyDescent="0.2">
      <c r="R97" s="645"/>
    </row>
    <row r="98" spans="18:18" x14ac:dyDescent="0.2">
      <c r="R98" s="645"/>
    </row>
    <row r="99" spans="18:18" x14ac:dyDescent="0.2">
      <c r="R99" s="645"/>
    </row>
    <row r="100" spans="18:18" x14ac:dyDescent="0.2">
      <c r="R100" s="645"/>
    </row>
    <row r="101" spans="18:18" x14ac:dyDescent="0.2">
      <c r="R101" s="645"/>
    </row>
    <row r="106" spans="18:18" ht="15" customHeight="1" x14ac:dyDescent="0.2"/>
    <row r="119" ht="14.25" customHeight="1" x14ac:dyDescent="0.2"/>
  </sheetData>
  <mergeCells count="3">
    <mergeCell ref="D3:G3"/>
    <mergeCell ref="H3:K3"/>
    <mergeCell ref="L3:O3"/>
  </mergeCells>
  <hyperlinks>
    <hyperlink ref="A1" location="Indice!B1" display="Torna all'indice"/>
  </hyperlink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56"/>
  <sheetViews>
    <sheetView topLeftCell="M1" zoomScaleNormal="100" workbookViewId="0"/>
  </sheetViews>
  <sheetFormatPr defaultRowHeight="12.75" x14ac:dyDescent="0.2"/>
  <cols>
    <col min="1" max="1" width="27.140625" style="4" customWidth="1"/>
    <col min="2" max="7" width="9.140625" style="4"/>
    <col min="8" max="8" width="3.5703125" style="4" customWidth="1"/>
    <col min="9" max="13" width="9.140625" style="4"/>
    <col min="14" max="14" width="3.85546875" style="4" customWidth="1"/>
    <col min="15" max="15" width="13" style="4" customWidth="1"/>
    <col min="16" max="20" width="9.140625" style="4"/>
    <col min="21" max="21" width="4.140625" style="4" customWidth="1"/>
    <col min="22" max="22" width="13" style="4" customWidth="1"/>
    <col min="23" max="23" width="10" style="4" bestFit="1" customWidth="1"/>
    <col min="24" max="24" width="4.140625" style="4" customWidth="1"/>
    <col min="25" max="16384" width="9.140625" style="4"/>
  </cols>
  <sheetData>
    <row r="1" spans="1:25" ht="15" x14ac:dyDescent="0.25">
      <c r="Y1" s="699" t="s">
        <v>490</v>
      </c>
    </row>
    <row r="2" spans="1:25" x14ac:dyDescent="0.2">
      <c r="O2" s="4" t="s">
        <v>581</v>
      </c>
      <c r="V2" s="874" t="s">
        <v>582</v>
      </c>
    </row>
    <row r="3" spans="1:25" ht="12.75" customHeight="1" x14ac:dyDescent="0.2">
      <c r="B3" s="1066" t="s">
        <v>583</v>
      </c>
      <c r="C3" s="1066"/>
      <c r="D3" s="1066"/>
      <c r="E3" s="1066"/>
      <c r="F3" s="1066"/>
      <c r="G3" s="1066"/>
      <c r="I3" s="1067" t="s">
        <v>584</v>
      </c>
      <c r="J3" s="1067"/>
      <c r="K3" s="1067"/>
      <c r="L3" s="1067"/>
      <c r="M3" s="1067"/>
    </row>
    <row r="4" spans="1:25" x14ac:dyDescent="0.2">
      <c r="B4" s="35" t="s">
        <v>34</v>
      </c>
      <c r="C4" s="35" t="s">
        <v>35</v>
      </c>
      <c r="D4" s="35" t="s">
        <v>36</v>
      </c>
      <c r="E4" s="35" t="s">
        <v>37</v>
      </c>
      <c r="F4" s="35" t="s">
        <v>38</v>
      </c>
      <c r="G4" s="35" t="s">
        <v>39</v>
      </c>
      <c r="I4" s="137" t="s">
        <v>35</v>
      </c>
      <c r="J4" s="137" t="s">
        <v>36</v>
      </c>
      <c r="K4" s="137" t="s">
        <v>37</v>
      </c>
      <c r="L4" s="137" t="s">
        <v>38</v>
      </c>
      <c r="M4" s="137" t="s">
        <v>39</v>
      </c>
      <c r="O4" s="875"/>
      <c r="P4" s="35" t="s">
        <v>35</v>
      </c>
      <c r="Q4" s="35" t="s">
        <v>36</v>
      </c>
      <c r="R4" s="35" t="s">
        <v>37</v>
      </c>
      <c r="S4" s="35" t="s">
        <v>38</v>
      </c>
      <c r="T4" s="35" t="s">
        <v>39</v>
      </c>
      <c r="W4" s="35">
        <v>2022</v>
      </c>
      <c r="Y4" s="874" t="s">
        <v>585</v>
      </c>
    </row>
    <row r="5" spans="1:25" x14ac:dyDescent="0.2">
      <c r="A5" s="72" t="s">
        <v>9</v>
      </c>
      <c r="B5" s="862">
        <v>324195</v>
      </c>
      <c r="C5" s="862">
        <v>318131</v>
      </c>
      <c r="D5" s="862">
        <v>316206</v>
      </c>
      <c r="E5" s="862">
        <v>213196</v>
      </c>
      <c r="F5" s="862">
        <v>276300</v>
      </c>
      <c r="G5" s="862">
        <v>303355</v>
      </c>
      <c r="I5" s="862">
        <v>51682370</v>
      </c>
      <c r="J5" s="862">
        <v>52401299</v>
      </c>
      <c r="K5" s="862">
        <v>52750339</v>
      </c>
      <c r="L5" s="876">
        <v>53114479</v>
      </c>
      <c r="M5" s="876">
        <v>53763441</v>
      </c>
      <c r="N5" s="863"/>
      <c r="O5" s="863" t="s">
        <v>9</v>
      </c>
      <c r="P5" s="877">
        <f t="shared" ref="P5:T29" si="0">C5/I5*100000</f>
        <v>615.5503317669062</v>
      </c>
      <c r="Q5" s="877">
        <f t="shared" si="0"/>
        <v>603.43160576992568</v>
      </c>
      <c r="R5" s="877">
        <f t="shared" si="0"/>
        <v>404.16043582203326</v>
      </c>
      <c r="S5" s="877">
        <f t="shared" si="0"/>
        <v>520.19713871240265</v>
      </c>
      <c r="T5" s="877">
        <f t="shared" si="0"/>
        <v>564.2402985329752</v>
      </c>
      <c r="U5" s="877"/>
      <c r="V5" s="863" t="s">
        <v>95</v>
      </c>
      <c r="W5" s="877">
        <v>984.51580095068584</v>
      </c>
    </row>
    <row r="6" spans="1:25" x14ac:dyDescent="0.2">
      <c r="A6" s="72" t="s">
        <v>66</v>
      </c>
      <c r="B6" s="865">
        <v>20066</v>
      </c>
      <c r="C6" s="865">
        <v>19984</v>
      </c>
      <c r="D6" s="865">
        <v>19563</v>
      </c>
      <c r="E6" s="865">
        <v>12943</v>
      </c>
      <c r="F6" s="865">
        <v>17828</v>
      </c>
      <c r="G6" s="865">
        <v>18617</v>
      </c>
      <c r="I6" s="865">
        <v>3852819</v>
      </c>
      <c r="J6" s="865">
        <v>3861183</v>
      </c>
      <c r="K6" s="865">
        <v>3846465</v>
      </c>
      <c r="L6" s="878">
        <v>3821999</v>
      </c>
      <c r="M6" s="878">
        <v>3858487</v>
      </c>
      <c r="N6" s="863"/>
      <c r="O6" s="863" t="s">
        <v>93</v>
      </c>
      <c r="P6" s="877">
        <f t="shared" si="0"/>
        <v>518.68514975658081</v>
      </c>
      <c r="Q6" s="877">
        <f t="shared" si="0"/>
        <v>506.6581925798389</v>
      </c>
      <c r="R6" s="877">
        <f t="shared" si="0"/>
        <v>336.49077789606821</v>
      </c>
      <c r="S6" s="877">
        <f t="shared" si="0"/>
        <v>466.45747421702623</v>
      </c>
      <c r="T6" s="877">
        <f t="shared" si="0"/>
        <v>482.49482245242757</v>
      </c>
      <c r="U6" s="877"/>
      <c r="V6" s="863" t="s">
        <v>104</v>
      </c>
      <c r="W6" s="877">
        <v>759.49649293959885</v>
      </c>
    </row>
    <row r="7" spans="1:25" ht="12.75" customHeight="1" x14ac:dyDescent="0.2">
      <c r="A7" s="72" t="s">
        <v>67</v>
      </c>
      <c r="B7" s="862">
        <v>442</v>
      </c>
      <c r="C7" s="862">
        <v>451</v>
      </c>
      <c r="D7" s="862">
        <v>555</v>
      </c>
      <c r="E7" s="862">
        <v>338</v>
      </c>
      <c r="F7" s="862">
        <v>436</v>
      </c>
      <c r="G7" s="862">
        <v>552</v>
      </c>
      <c r="I7" s="862">
        <v>261434</v>
      </c>
      <c r="J7" s="862">
        <v>292943</v>
      </c>
      <c r="K7" s="862">
        <v>304372</v>
      </c>
      <c r="L7" s="876">
        <v>338366</v>
      </c>
      <c r="M7" s="876">
        <v>384193</v>
      </c>
      <c r="N7" s="863"/>
      <c r="O7" s="863" t="s">
        <v>134</v>
      </c>
      <c r="P7" s="877">
        <f t="shared" si="0"/>
        <v>172.51007902568145</v>
      </c>
      <c r="Q7" s="877">
        <f t="shared" si="0"/>
        <v>189.4566519766644</v>
      </c>
      <c r="R7" s="877">
        <f t="shared" si="0"/>
        <v>111.04832244753131</v>
      </c>
      <c r="S7" s="877">
        <f t="shared" si="0"/>
        <v>128.85455394454527</v>
      </c>
      <c r="T7" s="877">
        <f t="shared" si="0"/>
        <v>143.67778694562369</v>
      </c>
      <c r="U7" s="877"/>
      <c r="V7" s="863" t="s">
        <v>101</v>
      </c>
      <c r="W7" s="877">
        <v>754.0379459875362</v>
      </c>
    </row>
    <row r="8" spans="1:25" x14ac:dyDescent="0.2">
      <c r="A8" s="72" t="s">
        <v>69</v>
      </c>
      <c r="B8" s="865">
        <v>15086</v>
      </c>
      <c r="C8" s="865">
        <v>14256</v>
      </c>
      <c r="D8" s="865">
        <v>13932</v>
      </c>
      <c r="E8" s="865">
        <v>9661</v>
      </c>
      <c r="F8" s="865">
        <v>12213</v>
      </c>
      <c r="G8" s="865">
        <v>13707</v>
      </c>
      <c r="I8" s="865">
        <v>1360269</v>
      </c>
      <c r="J8" s="865">
        <v>1371967</v>
      </c>
      <c r="K8" s="865">
        <v>1376832</v>
      </c>
      <c r="L8" s="878">
        <v>1383648</v>
      </c>
      <c r="M8" s="878">
        <v>1392258</v>
      </c>
      <c r="N8" s="863"/>
      <c r="O8" s="863" t="s">
        <v>95</v>
      </c>
      <c r="P8" s="877">
        <f t="shared" si="0"/>
        <v>1048.0280003440496</v>
      </c>
      <c r="Q8" s="877">
        <f t="shared" si="0"/>
        <v>1015.4763197657086</v>
      </c>
      <c r="R8" s="877">
        <f t="shared" si="0"/>
        <v>701.68328452563571</v>
      </c>
      <c r="S8" s="877">
        <f t="shared" si="0"/>
        <v>882.66668979393603</v>
      </c>
      <c r="T8" s="877">
        <f t="shared" si="0"/>
        <v>984.51580095068584</v>
      </c>
      <c r="U8" s="877"/>
      <c r="V8" s="863" t="s">
        <v>100</v>
      </c>
      <c r="W8" s="877">
        <v>749.47941060540757</v>
      </c>
    </row>
    <row r="9" spans="1:25" x14ac:dyDescent="0.2">
      <c r="A9" s="72" t="s">
        <v>70</v>
      </c>
      <c r="B9" s="862">
        <v>60393</v>
      </c>
      <c r="C9" s="862">
        <v>60290</v>
      </c>
      <c r="D9" s="862">
        <v>59904</v>
      </c>
      <c r="E9" s="862">
        <v>35880</v>
      </c>
      <c r="F9" s="862">
        <v>47014</v>
      </c>
      <c r="G9" s="862">
        <v>53135</v>
      </c>
      <c r="I9" s="862">
        <v>8054728</v>
      </c>
      <c r="J9" s="862">
        <v>8150925</v>
      </c>
      <c r="K9" s="862">
        <v>8195688</v>
      </c>
      <c r="L9" s="876">
        <v>8222203</v>
      </c>
      <c r="M9" s="876">
        <v>8313478</v>
      </c>
      <c r="N9" s="863"/>
      <c r="O9" s="863" t="s">
        <v>96</v>
      </c>
      <c r="P9" s="877">
        <f t="shared" si="0"/>
        <v>748.50448084652896</v>
      </c>
      <c r="Q9" s="877">
        <f t="shared" si="0"/>
        <v>734.93499204078057</v>
      </c>
      <c r="R9" s="877">
        <f t="shared" si="0"/>
        <v>437.79118970853938</v>
      </c>
      <c r="S9" s="877">
        <f t="shared" si="0"/>
        <v>571.79322865173731</v>
      </c>
      <c r="T9" s="877">
        <f t="shared" si="0"/>
        <v>639.14284731372356</v>
      </c>
      <c r="U9" s="877"/>
      <c r="V9" s="863" t="s">
        <v>96</v>
      </c>
      <c r="W9" s="877">
        <v>639.14284731372356</v>
      </c>
    </row>
    <row r="10" spans="1:25" x14ac:dyDescent="0.2">
      <c r="A10" s="72" t="s">
        <v>71</v>
      </c>
      <c r="B10" s="865">
        <v>5446</v>
      </c>
      <c r="C10" s="865">
        <v>5629</v>
      </c>
      <c r="D10" s="865">
        <v>5541</v>
      </c>
      <c r="E10" s="865">
        <v>3714</v>
      </c>
      <c r="F10" s="865">
        <v>4725</v>
      </c>
      <c r="G10" s="865">
        <v>5665</v>
      </c>
      <c r="I10" s="865">
        <v>1432545</v>
      </c>
      <c r="J10" s="865">
        <v>1505455</v>
      </c>
      <c r="K10" s="865">
        <v>1505063</v>
      </c>
      <c r="L10" s="878">
        <v>1576558</v>
      </c>
      <c r="M10" s="878">
        <v>1653161</v>
      </c>
      <c r="N10" s="863"/>
      <c r="O10" s="863" t="s">
        <v>564</v>
      </c>
      <c r="P10" s="877">
        <f t="shared" si="0"/>
        <v>392.9370456076424</v>
      </c>
      <c r="Q10" s="877">
        <f t="shared" si="0"/>
        <v>368.06148307322371</v>
      </c>
      <c r="R10" s="877">
        <f t="shared" si="0"/>
        <v>246.76707885317759</v>
      </c>
      <c r="S10" s="877">
        <f t="shared" si="0"/>
        <v>299.70353136389531</v>
      </c>
      <c r="T10" s="877">
        <f t="shared" si="0"/>
        <v>342.67684756657098</v>
      </c>
      <c r="U10" s="877"/>
      <c r="V10" s="863" t="s">
        <v>103</v>
      </c>
      <c r="W10" s="877">
        <v>637.51983496191269</v>
      </c>
    </row>
    <row r="11" spans="1:25" x14ac:dyDescent="0.2">
      <c r="A11" s="72" t="s">
        <v>72</v>
      </c>
      <c r="B11" s="862">
        <v>25890</v>
      </c>
      <c r="C11" s="862">
        <v>26266</v>
      </c>
      <c r="D11" s="862">
        <v>25782</v>
      </c>
      <c r="E11" s="862">
        <v>18030</v>
      </c>
      <c r="F11" s="862">
        <v>22933</v>
      </c>
      <c r="G11" s="862">
        <v>24221</v>
      </c>
      <c r="I11" s="862">
        <v>4126511</v>
      </c>
      <c r="J11" s="862">
        <v>4176685</v>
      </c>
      <c r="K11" s="862">
        <v>4203029</v>
      </c>
      <c r="L11" s="876">
        <v>4222668</v>
      </c>
      <c r="M11" s="876">
        <v>4264294</v>
      </c>
      <c r="N11" s="863"/>
      <c r="O11" s="863" t="s">
        <v>98</v>
      </c>
      <c r="P11" s="877">
        <f t="shared" si="0"/>
        <v>636.51835654866784</v>
      </c>
      <c r="Q11" s="877">
        <f t="shared" si="0"/>
        <v>617.28380282448882</v>
      </c>
      <c r="R11" s="877">
        <f t="shared" si="0"/>
        <v>428.97634063433776</v>
      </c>
      <c r="S11" s="877">
        <f t="shared" si="0"/>
        <v>543.09266084854403</v>
      </c>
      <c r="T11" s="877">
        <f t="shared" si="0"/>
        <v>567.99554627331042</v>
      </c>
      <c r="U11" s="877"/>
      <c r="V11" s="863" t="s">
        <v>98</v>
      </c>
      <c r="W11" s="877">
        <v>567.99554627331042</v>
      </c>
    </row>
    <row r="12" spans="1:25" x14ac:dyDescent="0.2">
      <c r="A12" s="72" t="s">
        <v>73</v>
      </c>
      <c r="B12" s="865">
        <v>6229</v>
      </c>
      <c r="C12" s="865">
        <v>6030</v>
      </c>
      <c r="D12" s="865">
        <v>5878</v>
      </c>
      <c r="E12" s="865">
        <v>4098</v>
      </c>
      <c r="F12" s="865">
        <v>5207</v>
      </c>
      <c r="G12" s="865">
        <v>5761</v>
      </c>
      <c r="I12" s="865">
        <v>1055624</v>
      </c>
      <c r="J12" s="865">
        <v>1065651</v>
      </c>
      <c r="K12" s="865">
        <v>1071398</v>
      </c>
      <c r="L12" s="878">
        <v>1076969</v>
      </c>
      <c r="M12" s="878">
        <v>1086378</v>
      </c>
      <c r="N12" s="863"/>
      <c r="O12" s="863" t="s">
        <v>565</v>
      </c>
      <c r="P12" s="877">
        <f t="shared" si="0"/>
        <v>571.22611839063904</v>
      </c>
      <c r="Q12" s="877">
        <f t="shared" si="0"/>
        <v>551.58771492730739</v>
      </c>
      <c r="R12" s="877">
        <f t="shared" si="0"/>
        <v>382.49091374073873</v>
      </c>
      <c r="S12" s="877">
        <f t="shared" si="0"/>
        <v>483.48652561030076</v>
      </c>
      <c r="T12" s="877">
        <f t="shared" si="0"/>
        <v>530.29424380832461</v>
      </c>
      <c r="U12" s="877"/>
      <c r="V12" s="863" t="s">
        <v>9</v>
      </c>
      <c r="W12" s="877">
        <v>564.2402985329752</v>
      </c>
    </row>
    <row r="13" spans="1:25" x14ac:dyDescent="0.2">
      <c r="A13" s="72" t="s">
        <v>74</v>
      </c>
      <c r="B13" s="862">
        <v>32577</v>
      </c>
      <c r="C13" s="862">
        <v>30748</v>
      </c>
      <c r="D13" s="862">
        <v>30992</v>
      </c>
      <c r="E13" s="862">
        <v>21132</v>
      </c>
      <c r="F13" s="862">
        <v>27694</v>
      </c>
      <c r="G13" s="862">
        <v>30100</v>
      </c>
      <c r="I13" s="862">
        <v>3884910</v>
      </c>
      <c r="J13" s="862">
        <v>3933935</v>
      </c>
      <c r="K13" s="862">
        <v>3954180</v>
      </c>
      <c r="L13" s="876">
        <v>3970397</v>
      </c>
      <c r="M13" s="876">
        <v>4016121</v>
      </c>
      <c r="N13" s="863"/>
      <c r="O13" s="863" t="s">
        <v>100</v>
      </c>
      <c r="P13" s="877">
        <f t="shared" si="0"/>
        <v>791.47264672798087</v>
      </c>
      <c r="Q13" s="877">
        <f t="shared" si="0"/>
        <v>787.8116949059912</v>
      </c>
      <c r="R13" s="877">
        <f t="shared" si="0"/>
        <v>534.42180173891927</v>
      </c>
      <c r="S13" s="877">
        <f t="shared" si="0"/>
        <v>697.51211276857202</v>
      </c>
      <c r="T13" s="877">
        <f t="shared" si="0"/>
        <v>749.47941060540757</v>
      </c>
      <c r="U13" s="877"/>
      <c r="V13" s="863" t="s">
        <v>111</v>
      </c>
      <c r="W13" s="877">
        <v>552.02478207257013</v>
      </c>
    </row>
    <row r="14" spans="1:25" x14ac:dyDescent="0.2">
      <c r="A14" s="72" t="s">
        <v>75</v>
      </c>
      <c r="B14" s="865">
        <v>29741</v>
      </c>
      <c r="C14" s="865">
        <v>29016</v>
      </c>
      <c r="D14" s="865">
        <v>28307</v>
      </c>
      <c r="E14" s="865">
        <v>18452</v>
      </c>
      <c r="F14" s="865">
        <v>24688</v>
      </c>
      <c r="G14" s="865">
        <v>27401</v>
      </c>
      <c r="I14" s="865">
        <v>3489242</v>
      </c>
      <c r="J14" s="865">
        <v>3548051</v>
      </c>
      <c r="K14" s="865">
        <v>3576286</v>
      </c>
      <c r="L14" s="878">
        <v>3593565</v>
      </c>
      <c r="M14" s="878">
        <v>3633902</v>
      </c>
      <c r="N14" s="863"/>
      <c r="O14" s="863" t="s">
        <v>101</v>
      </c>
      <c r="P14" s="877">
        <f t="shared" si="0"/>
        <v>831.58462497012249</v>
      </c>
      <c r="Q14" s="877">
        <f t="shared" si="0"/>
        <v>797.81829517106723</v>
      </c>
      <c r="R14" s="877">
        <f t="shared" si="0"/>
        <v>515.95426092879597</v>
      </c>
      <c r="S14" s="877">
        <f t="shared" si="0"/>
        <v>687.00580064643327</v>
      </c>
      <c r="T14" s="877">
        <f t="shared" si="0"/>
        <v>754.0379459875362</v>
      </c>
      <c r="U14" s="877"/>
      <c r="V14" s="863" t="s">
        <v>143</v>
      </c>
      <c r="W14" s="877">
        <v>538.16241995513496</v>
      </c>
    </row>
    <row r="15" spans="1:25" x14ac:dyDescent="0.2">
      <c r="A15" s="72" t="s">
        <v>76</v>
      </c>
      <c r="B15" s="862">
        <v>4268</v>
      </c>
      <c r="C15" s="862">
        <v>4267</v>
      </c>
      <c r="D15" s="862">
        <v>4125</v>
      </c>
      <c r="E15" s="862">
        <v>3021</v>
      </c>
      <c r="F15" s="862">
        <v>3571</v>
      </c>
      <c r="G15" s="862">
        <v>4052</v>
      </c>
      <c r="I15" s="862">
        <v>834540</v>
      </c>
      <c r="J15" s="862">
        <v>841782</v>
      </c>
      <c r="K15" s="862">
        <v>846521</v>
      </c>
      <c r="L15" s="876">
        <v>847651</v>
      </c>
      <c r="M15" s="876">
        <v>851248</v>
      </c>
      <c r="N15" s="863"/>
      <c r="O15" s="863" t="s">
        <v>102</v>
      </c>
      <c r="P15" s="877">
        <f t="shared" si="0"/>
        <v>511.29963812399649</v>
      </c>
      <c r="Q15" s="877">
        <f t="shared" si="0"/>
        <v>490.03186098063401</v>
      </c>
      <c r="R15" s="877">
        <f t="shared" si="0"/>
        <v>356.87242253883841</v>
      </c>
      <c r="S15" s="877">
        <f t="shared" si="0"/>
        <v>421.28187190246933</v>
      </c>
      <c r="T15" s="877">
        <f t="shared" si="0"/>
        <v>476.00699208691236</v>
      </c>
      <c r="U15" s="877"/>
      <c r="V15" s="863" t="s">
        <v>565</v>
      </c>
      <c r="W15" s="877">
        <v>530.29424380832461</v>
      </c>
    </row>
    <row r="16" spans="1:25" x14ac:dyDescent="0.2">
      <c r="A16" s="72" t="s">
        <v>77</v>
      </c>
      <c r="B16" s="865">
        <v>10142</v>
      </c>
      <c r="C16" s="865">
        <v>9591</v>
      </c>
      <c r="D16" s="865">
        <v>9938</v>
      </c>
      <c r="E16" s="865">
        <v>6639</v>
      </c>
      <c r="F16" s="865">
        <v>8492</v>
      </c>
      <c r="G16" s="865">
        <v>9104</v>
      </c>
      <c r="I16" s="865">
        <v>1394941</v>
      </c>
      <c r="J16" s="865">
        <v>1407927</v>
      </c>
      <c r="K16" s="865">
        <v>1415561</v>
      </c>
      <c r="L16" s="878">
        <v>1419334</v>
      </c>
      <c r="M16" s="878">
        <v>1428034</v>
      </c>
      <c r="N16" s="863"/>
      <c r="O16" s="863" t="s">
        <v>103</v>
      </c>
      <c r="P16" s="877">
        <f t="shared" si="0"/>
        <v>687.55596114817752</v>
      </c>
      <c r="Q16" s="877">
        <f t="shared" si="0"/>
        <v>705.860460094877</v>
      </c>
      <c r="R16" s="877">
        <f t="shared" si="0"/>
        <v>469.00133586613367</v>
      </c>
      <c r="S16" s="877">
        <f t="shared" si="0"/>
        <v>598.30878426078709</v>
      </c>
      <c r="T16" s="877">
        <f t="shared" si="0"/>
        <v>637.51983496191269</v>
      </c>
      <c r="U16" s="877"/>
      <c r="V16" s="863" t="s">
        <v>142</v>
      </c>
      <c r="W16" s="877">
        <v>513.51062987654404</v>
      </c>
    </row>
    <row r="17" spans="1:26" x14ac:dyDescent="0.2">
      <c r="A17" s="72" t="s">
        <v>78</v>
      </c>
      <c r="B17" s="862">
        <v>37168</v>
      </c>
      <c r="C17" s="862">
        <v>35021</v>
      </c>
      <c r="D17" s="862">
        <v>35445</v>
      </c>
      <c r="E17" s="862">
        <v>24582</v>
      </c>
      <c r="F17" s="862">
        <v>32486</v>
      </c>
      <c r="G17" s="862">
        <v>38155</v>
      </c>
      <c r="I17" s="862">
        <v>4889666</v>
      </c>
      <c r="J17" s="862">
        <v>4947338</v>
      </c>
      <c r="K17" s="862">
        <v>4956798</v>
      </c>
      <c r="L17" s="876">
        <v>4964511</v>
      </c>
      <c r="M17" s="876">
        <v>5023723</v>
      </c>
      <c r="N17" s="863"/>
      <c r="O17" s="863" t="s">
        <v>104</v>
      </c>
      <c r="P17" s="877">
        <f t="shared" si="0"/>
        <v>716.22478917782939</v>
      </c>
      <c r="Q17" s="877">
        <f t="shared" si="0"/>
        <v>716.44589474177837</v>
      </c>
      <c r="R17" s="877">
        <f t="shared" si="0"/>
        <v>495.92499028606773</v>
      </c>
      <c r="S17" s="877">
        <f t="shared" si="0"/>
        <v>654.36454869371835</v>
      </c>
      <c r="T17" s="877">
        <f t="shared" si="0"/>
        <v>759.49649293959885</v>
      </c>
      <c r="U17" s="877"/>
      <c r="V17" s="863" t="s">
        <v>93</v>
      </c>
      <c r="W17" s="877">
        <v>482.49482245242757</v>
      </c>
    </row>
    <row r="18" spans="1:26" x14ac:dyDescent="0.2">
      <c r="A18" s="72" t="s">
        <v>79</v>
      </c>
      <c r="B18" s="865">
        <v>5448</v>
      </c>
      <c r="C18" s="865">
        <v>5830</v>
      </c>
      <c r="D18" s="865">
        <v>5883</v>
      </c>
      <c r="E18" s="865">
        <v>3915</v>
      </c>
      <c r="F18" s="865">
        <v>4959</v>
      </c>
      <c r="G18" s="865">
        <v>5196</v>
      </c>
      <c r="I18" s="865">
        <v>1174717</v>
      </c>
      <c r="J18" s="865">
        <v>1188432</v>
      </c>
      <c r="K18" s="865">
        <v>1199165</v>
      </c>
      <c r="L18" s="878">
        <v>1205585</v>
      </c>
      <c r="M18" s="878">
        <v>1214097</v>
      </c>
      <c r="N18" s="863"/>
      <c r="O18" s="863" t="s">
        <v>10</v>
      </c>
      <c r="P18" s="877">
        <f t="shared" si="0"/>
        <v>496.28974467893119</v>
      </c>
      <c r="Q18" s="877">
        <f t="shared" si="0"/>
        <v>495.02201219758467</v>
      </c>
      <c r="R18" s="877">
        <f t="shared" si="0"/>
        <v>326.47717370003295</v>
      </c>
      <c r="S18" s="877">
        <f t="shared" si="0"/>
        <v>411.33557567487981</v>
      </c>
      <c r="T18" s="877">
        <f t="shared" si="0"/>
        <v>427.97239429798447</v>
      </c>
      <c r="U18" s="877"/>
      <c r="V18" s="863" t="s">
        <v>102</v>
      </c>
      <c r="W18" s="877">
        <v>476.00699208691236</v>
      </c>
    </row>
    <row r="19" spans="1:26" x14ac:dyDescent="0.2">
      <c r="A19" s="72" t="s">
        <v>80</v>
      </c>
      <c r="B19" s="862">
        <v>1123</v>
      </c>
      <c r="C19" s="862">
        <v>1064</v>
      </c>
      <c r="D19" s="862">
        <v>1128</v>
      </c>
      <c r="E19" s="862">
        <v>672</v>
      </c>
      <c r="F19" s="862">
        <v>978</v>
      </c>
      <c r="G19" s="862">
        <v>946</v>
      </c>
      <c r="I19" s="862">
        <v>274496</v>
      </c>
      <c r="J19" s="862">
        <v>277305</v>
      </c>
      <c r="K19" s="862">
        <v>280599</v>
      </c>
      <c r="L19" s="876">
        <v>282111</v>
      </c>
      <c r="M19" s="876">
        <v>283300</v>
      </c>
      <c r="N19" s="863"/>
      <c r="O19" s="863" t="s">
        <v>141</v>
      </c>
      <c r="P19" s="877">
        <f t="shared" si="0"/>
        <v>387.61949172301235</v>
      </c>
      <c r="Q19" s="877">
        <f t="shared" si="0"/>
        <v>406.7723264997025</v>
      </c>
      <c r="R19" s="877">
        <f t="shared" si="0"/>
        <v>239.48766745426749</v>
      </c>
      <c r="S19" s="877">
        <f t="shared" si="0"/>
        <v>346.67205461679976</v>
      </c>
      <c r="T19" s="877">
        <f t="shared" si="0"/>
        <v>333.92163783974587</v>
      </c>
      <c r="U19" s="877"/>
      <c r="V19" s="863" t="s">
        <v>10</v>
      </c>
      <c r="W19" s="877">
        <v>427.97239429798447</v>
      </c>
    </row>
    <row r="20" spans="1:26" x14ac:dyDescent="0.2">
      <c r="A20" s="72" t="s">
        <v>81</v>
      </c>
      <c r="B20" s="865">
        <v>1586</v>
      </c>
      <c r="C20" s="865">
        <v>1610</v>
      </c>
      <c r="D20" s="865">
        <v>1607</v>
      </c>
      <c r="E20" s="865">
        <v>1037</v>
      </c>
      <c r="F20" s="865">
        <v>1385</v>
      </c>
      <c r="G20" s="865">
        <v>1492</v>
      </c>
      <c r="I20" s="865">
        <v>280053</v>
      </c>
      <c r="J20" s="865">
        <v>283720</v>
      </c>
      <c r="K20" s="865">
        <v>286042</v>
      </c>
      <c r="L20" s="878">
        <v>287812</v>
      </c>
      <c r="M20" s="878">
        <v>290549</v>
      </c>
      <c r="N20" s="863"/>
      <c r="O20" s="863" t="s">
        <v>142</v>
      </c>
      <c r="P20" s="877">
        <f t="shared" si="0"/>
        <v>574.89118131210876</v>
      </c>
      <c r="Q20" s="877">
        <f t="shared" si="0"/>
        <v>566.40349640490626</v>
      </c>
      <c r="R20" s="877">
        <f t="shared" si="0"/>
        <v>362.53417330322122</v>
      </c>
      <c r="S20" s="877">
        <f t="shared" si="0"/>
        <v>481.2169054799661</v>
      </c>
      <c r="T20" s="877">
        <f t="shared" si="0"/>
        <v>513.51062987654404</v>
      </c>
      <c r="U20" s="877"/>
      <c r="V20" s="863" t="s">
        <v>114</v>
      </c>
      <c r="W20" s="877">
        <v>405.8687989159788</v>
      </c>
    </row>
    <row r="21" spans="1:26" x14ac:dyDescent="0.2">
      <c r="A21" s="72" t="s">
        <v>82</v>
      </c>
      <c r="B21" s="862">
        <v>1397</v>
      </c>
      <c r="C21" s="862">
        <v>1655</v>
      </c>
      <c r="D21" s="862">
        <v>1567</v>
      </c>
      <c r="E21" s="862">
        <v>1202</v>
      </c>
      <c r="F21" s="862">
        <v>1372</v>
      </c>
      <c r="G21" s="862">
        <v>1485</v>
      </c>
      <c r="I21" s="862">
        <v>266687</v>
      </c>
      <c r="J21" s="862">
        <v>270147</v>
      </c>
      <c r="K21" s="862">
        <v>271942</v>
      </c>
      <c r="L21" s="876">
        <v>273645</v>
      </c>
      <c r="M21" s="876">
        <v>275939</v>
      </c>
      <c r="N21" s="863"/>
      <c r="O21" s="863" t="s">
        <v>143</v>
      </c>
      <c r="P21" s="877">
        <f t="shared" si="0"/>
        <v>620.57768095182746</v>
      </c>
      <c r="Q21" s="877">
        <f t="shared" si="0"/>
        <v>580.05456288613243</v>
      </c>
      <c r="R21" s="877">
        <f t="shared" si="0"/>
        <v>442.0060159887035</v>
      </c>
      <c r="S21" s="877">
        <f t="shared" si="0"/>
        <v>501.37952456650038</v>
      </c>
      <c r="T21" s="877">
        <f t="shared" si="0"/>
        <v>538.16241995513496</v>
      </c>
      <c r="U21" s="877"/>
      <c r="V21" s="863" t="s">
        <v>115</v>
      </c>
      <c r="W21" s="877">
        <v>404.73645430110315</v>
      </c>
    </row>
    <row r="22" spans="1:26" x14ac:dyDescent="0.2">
      <c r="A22" s="72" t="s">
        <v>83</v>
      </c>
      <c r="B22" s="865">
        <v>1342</v>
      </c>
      <c r="C22" s="865">
        <v>1501</v>
      </c>
      <c r="D22" s="865">
        <v>1581</v>
      </c>
      <c r="E22" s="865">
        <v>1004</v>
      </c>
      <c r="F22" s="865">
        <v>1224</v>
      </c>
      <c r="G22" s="865">
        <v>1273</v>
      </c>
      <c r="I22" s="865">
        <v>353481</v>
      </c>
      <c r="J22" s="865">
        <v>357260</v>
      </c>
      <c r="K22" s="865">
        <v>360582</v>
      </c>
      <c r="L22" s="878">
        <v>362017</v>
      </c>
      <c r="M22" s="878">
        <v>364309</v>
      </c>
      <c r="N22" s="863"/>
      <c r="O22" s="863" t="s">
        <v>144</v>
      </c>
      <c r="P22" s="877">
        <f t="shared" si="0"/>
        <v>424.63385585080954</v>
      </c>
      <c r="Q22" s="877">
        <f t="shared" si="0"/>
        <v>442.53484856966912</v>
      </c>
      <c r="R22" s="877">
        <f t="shared" si="0"/>
        <v>278.4387462491195</v>
      </c>
      <c r="S22" s="877">
        <f t="shared" si="0"/>
        <v>338.10566907078947</v>
      </c>
      <c r="T22" s="877">
        <f t="shared" si="0"/>
        <v>349.42864436508569</v>
      </c>
      <c r="U22" s="877"/>
      <c r="V22" s="863" t="s">
        <v>110</v>
      </c>
      <c r="W22" s="877">
        <v>374.16428725016124</v>
      </c>
    </row>
    <row r="23" spans="1:26" x14ac:dyDescent="0.2">
      <c r="A23" s="72" t="s">
        <v>84</v>
      </c>
      <c r="B23" s="862">
        <v>872</v>
      </c>
      <c r="C23" s="862">
        <v>837</v>
      </c>
      <c r="D23" s="862">
        <v>963</v>
      </c>
      <c r="E23" s="862">
        <v>620</v>
      </c>
      <c r="F23" s="862">
        <v>728</v>
      </c>
      <c r="G23" s="862">
        <v>749</v>
      </c>
      <c r="I23" s="862">
        <v>289770</v>
      </c>
      <c r="J23" s="862">
        <v>292398</v>
      </c>
      <c r="K23" s="862">
        <v>294123</v>
      </c>
      <c r="L23" s="876">
        <v>295478</v>
      </c>
      <c r="M23" s="876">
        <v>296017</v>
      </c>
      <c r="N23" s="863"/>
      <c r="O23" s="863" t="s">
        <v>109</v>
      </c>
      <c r="P23" s="877">
        <f t="shared" si="0"/>
        <v>288.84977740966974</v>
      </c>
      <c r="Q23" s="877">
        <f t="shared" si="0"/>
        <v>329.34561795908314</v>
      </c>
      <c r="R23" s="877">
        <f t="shared" si="0"/>
        <v>210.79616350982411</v>
      </c>
      <c r="S23" s="877">
        <f t="shared" si="0"/>
        <v>246.38044118343834</v>
      </c>
      <c r="T23" s="877">
        <f t="shared" si="0"/>
        <v>253.02600864139558</v>
      </c>
      <c r="U23" s="877"/>
      <c r="V23" s="863" t="s">
        <v>144</v>
      </c>
      <c r="W23" s="877">
        <v>349.42864436508569</v>
      </c>
    </row>
    <row r="24" spans="1:26" x14ac:dyDescent="0.2">
      <c r="A24" s="72" t="s">
        <v>85</v>
      </c>
      <c r="B24" s="865">
        <v>18560</v>
      </c>
      <c r="C24" s="865">
        <v>18066</v>
      </c>
      <c r="D24" s="865">
        <v>18304</v>
      </c>
      <c r="E24" s="865">
        <v>12736</v>
      </c>
      <c r="F24" s="865">
        <v>16336</v>
      </c>
      <c r="G24" s="865">
        <v>17958</v>
      </c>
      <c r="I24" s="865">
        <v>4566329</v>
      </c>
      <c r="J24" s="865">
        <v>4642474</v>
      </c>
      <c r="K24" s="865">
        <v>4698062</v>
      </c>
      <c r="L24" s="878">
        <v>4740155</v>
      </c>
      <c r="M24" s="878">
        <v>4799496</v>
      </c>
      <c r="N24" s="863"/>
      <c r="O24" s="863" t="s">
        <v>110</v>
      </c>
      <c r="P24" s="877">
        <f t="shared" si="0"/>
        <v>395.63509331018412</v>
      </c>
      <c r="Q24" s="877">
        <f t="shared" si="0"/>
        <v>394.27253658286509</v>
      </c>
      <c r="R24" s="877">
        <f t="shared" si="0"/>
        <v>271.09050497843583</v>
      </c>
      <c r="S24" s="877">
        <f t="shared" si="0"/>
        <v>344.63008066191929</v>
      </c>
      <c r="T24" s="877">
        <f t="shared" si="0"/>
        <v>374.16428725016124</v>
      </c>
      <c r="U24" s="877"/>
      <c r="V24" s="863" t="s">
        <v>564</v>
      </c>
      <c r="W24" s="877">
        <v>342.67684756657098</v>
      </c>
    </row>
    <row r="25" spans="1:26" x14ac:dyDescent="0.2">
      <c r="A25" s="72" t="s">
        <v>86</v>
      </c>
      <c r="B25" s="862">
        <v>18580</v>
      </c>
      <c r="C25" s="862">
        <v>18258</v>
      </c>
      <c r="D25" s="862">
        <v>18382</v>
      </c>
      <c r="E25" s="862">
        <v>13712</v>
      </c>
      <c r="F25" s="862">
        <v>16921</v>
      </c>
      <c r="G25" s="862">
        <v>17437</v>
      </c>
      <c r="I25" s="862">
        <v>3017085</v>
      </c>
      <c r="J25" s="862">
        <v>3060266</v>
      </c>
      <c r="K25" s="862">
        <v>3093907</v>
      </c>
      <c r="L25" s="876">
        <v>3124603</v>
      </c>
      <c r="M25" s="876">
        <v>3158735</v>
      </c>
      <c r="N25" s="863"/>
      <c r="O25" s="863" t="s">
        <v>111</v>
      </c>
      <c r="P25" s="877">
        <f t="shared" si="0"/>
        <v>605.15364996345807</v>
      </c>
      <c r="Q25" s="877">
        <f t="shared" si="0"/>
        <v>600.66673942722628</v>
      </c>
      <c r="R25" s="877">
        <f t="shared" si="0"/>
        <v>443.19367065655172</v>
      </c>
      <c r="S25" s="877">
        <f t="shared" si="0"/>
        <v>541.54079734289451</v>
      </c>
      <c r="T25" s="877">
        <f t="shared" si="0"/>
        <v>552.02478207257013</v>
      </c>
      <c r="U25" s="877"/>
      <c r="V25" s="863" t="s">
        <v>141</v>
      </c>
      <c r="W25" s="877">
        <v>333.92163783974587</v>
      </c>
      <c r="Z25" s="430" t="s">
        <v>118</v>
      </c>
    </row>
    <row r="26" spans="1:26" x14ac:dyDescent="0.2">
      <c r="A26" s="72" t="s">
        <v>87</v>
      </c>
      <c r="B26" s="865">
        <v>1392</v>
      </c>
      <c r="C26" s="865">
        <v>1622</v>
      </c>
      <c r="D26" s="865">
        <v>1523</v>
      </c>
      <c r="E26" s="865">
        <v>1120</v>
      </c>
      <c r="F26" s="865">
        <v>1500</v>
      </c>
      <c r="G26" s="865">
        <v>1490</v>
      </c>
      <c r="I26" s="865">
        <v>483744</v>
      </c>
      <c r="J26" s="865">
        <v>487861</v>
      </c>
      <c r="K26" s="865">
        <v>492256</v>
      </c>
      <c r="L26" s="878">
        <v>496347</v>
      </c>
      <c r="M26" s="878">
        <v>499158</v>
      </c>
      <c r="N26" s="863"/>
      <c r="O26" s="863" t="s">
        <v>112</v>
      </c>
      <c r="P26" s="877">
        <f t="shared" si="0"/>
        <v>335.3013163987564</v>
      </c>
      <c r="Q26" s="877">
        <f t="shared" si="0"/>
        <v>312.17908379640926</v>
      </c>
      <c r="R26" s="877">
        <f t="shared" si="0"/>
        <v>227.52389000845088</v>
      </c>
      <c r="S26" s="877">
        <f t="shared" si="0"/>
        <v>302.20793114494495</v>
      </c>
      <c r="T26" s="877">
        <f t="shared" si="0"/>
        <v>298.50267851061187</v>
      </c>
      <c r="U26" s="877"/>
      <c r="V26" s="863" t="s">
        <v>112</v>
      </c>
      <c r="W26" s="877">
        <v>298.50267851061187</v>
      </c>
    </row>
    <row r="27" spans="1:26" x14ac:dyDescent="0.2">
      <c r="A27" s="72" t="s">
        <v>88</v>
      </c>
      <c r="B27" s="862">
        <v>5373</v>
      </c>
      <c r="C27" s="862">
        <v>5489</v>
      </c>
      <c r="D27" s="862">
        <v>5082</v>
      </c>
      <c r="E27" s="862">
        <v>3758</v>
      </c>
      <c r="F27" s="862">
        <v>4735</v>
      </c>
      <c r="G27" s="862">
        <v>5155</v>
      </c>
      <c r="I27" s="862">
        <v>1644898</v>
      </c>
      <c r="J27" s="862">
        <v>1670667</v>
      </c>
      <c r="K27" s="862">
        <v>1694233</v>
      </c>
      <c r="L27" s="876">
        <v>1712613</v>
      </c>
      <c r="M27" s="876">
        <v>1729601</v>
      </c>
      <c r="N27" s="863"/>
      <c r="O27" s="863" t="s">
        <v>113</v>
      </c>
      <c r="P27" s="877">
        <f t="shared" si="0"/>
        <v>333.69850288589322</v>
      </c>
      <c r="Q27" s="877">
        <f t="shared" si="0"/>
        <v>304.18988344176307</v>
      </c>
      <c r="R27" s="877">
        <f t="shared" si="0"/>
        <v>221.81128569683153</v>
      </c>
      <c r="S27" s="877">
        <f t="shared" si="0"/>
        <v>276.47810684608839</v>
      </c>
      <c r="T27" s="877">
        <f t="shared" si="0"/>
        <v>298.04561861377277</v>
      </c>
      <c r="U27" s="877"/>
      <c r="V27" s="863" t="s">
        <v>113</v>
      </c>
      <c r="W27" s="877">
        <v>298.04561861377277</v>
      </c>
    </row>
    <row r="28" spans="1:26" x14ac:dyDescent="0.2">
      <c r="A28" s="72" t="s">
        <v>89</v>
      </c>
      <c r="B28" s="865">
        <v>20349</v>
      </c>
      <c r="C28" s="865">
        <v>20315</v>
      </c>
      <c r="D28" s="865">
        <v>19596</v>
      </c>
      <c r="E28" s="865">
        <v>14572</v>
      </c>
      <c r="F28" s="865">
        <v>18178</v>
      </c>
      <c r="G28" s="865">
        <v>19050</v>
      </c>
      <c r="I28" s="865">
        <v>4475003</v>
      </c>
      <c r="J28" s="865">
        <v>4538305</v>
      </c>
      <c r="K28" s="865">
        <v>4593312</v>
      </c>
      <c r="L28" s="878">
        <v>4650912</v>
      </c>
      <c r="M28" s="878">
        <v>4693635</v>
      </c>
      <c r="N28" s="863"/>
      <c r="O28" s="863" t="s">
        <v>114</v>
      </c>
      <c r="P28" s="877">
        <f t="shared" si="0"/>
        <v>453.96617611206068</v>
      </c>
      <c r="Q28" s="877">
        <f t="shared" si="0"/>
        <v>431.79116432236259</v>
      </c>
      <c r="R28" s="877">
        <f t="shared" si="0"/>
        <v>317.24385367246992</v>
      </c>
      <c r="S28" s="877">
        <f t="shared" si="0"/>
        <v>390.84807452817859</v>
      </c>
      <c r="T28" s="877">
        <f t="shared" si="0"/>
        <v>405.8687989159788</v>
      </c>
      <c r="U28" s="877"/>
      <c r="V28" s="863" t="s">
        <v>109</v>
      </c>
      <c r="W28" s="877">
        <v>253.02600864139558</v>
      </c>
    </row>
    <row r="29" spans="1:26" x14ac:dyDescent="0.2">
      <c r="A29" s="72" t="s">
        <v>90</v>
      </c>
      <c r="B29" s="862">
        <v>6173</v>
      </c>
      <c r="C29" s="862">
        <v>6165</v>
      </c>
      <c r="D29" s="862">
        <v>6511</v>
      </c>
      <c r="E29" s="862">
        <v>4273</v>
      </c>
      <c r="F29" s="862">
        <v>5656</v>
      </c>
      <c r="G29" s="862">
        <v>5850</v>
      </c>
      <c r="I29" s="862">
        <v>1370446</v>
      </c>
      <c r="J29" s="862">
        <v>1394164</v>
      </c>
      <c r="K29" s="862">
        <v>1410316</v>
      </c>
      <c r="L29" s="876">
        <v>1428629</v>
      </c>
      <c r="M29" s="876">
        <v>1445385</v>
      </c>
      <c r="N29" s="863"/>
      <c r="O29" s="863" t="s">
        <v>115</v>
      </c>
      <c r="P29" s="877">
        <f t="shared" si="0"/>
        <v>449.85355132562688</v>
      </c>
      <c r="Q29" s="877">
        <f t="shared" si="0"/>
        <v>467.01822741083544</v>
      </c>
      <c r="R29" s="877">
        <f t="shared" si="0"/>
        <v>302.98174309870979</v>
      </c>
      <c r="S29" s="877">
        <f t="shared" si="0"/>
        <v>395.90404506698377</v>
      </c>
      <c r="T29" s="877">
        <f t="shared" si="0"/>
        <v>404.73645430110315</v>
      </c>
      <c r="U29" s="877"/>
      <c r="V29" s="863" t="s">
        <v>134</v>
      </c>
      <c r="W29" s="877">
        <v>143.67778694562369</v>
      </c>
    </row>
    <row r="30" spans="1:26" x14ac:dyDescent="0.2">
      <c r="I30" s="879"/>
      <c r="J30" s="865"/>
      <c r="K30" s="865"/>
      <c r="L30" s="880"/>
      <c r="M30" s="880"/>
    </row>
    <row r="32" spans="1:26" x14ac:dyDescent="0.2">
      <c r="O32" s="863"/>
      <c r="P32" s="877"/>
    </row>
    <row r="33" spans="15:25" x14ac:dyDescent="0.2">
      <c r="O33" s="863"/>
      <c r="P33" s="877"/>
    </row>
    <row r="34" spans="15:25" x14ac:dyDescent="0.2">
      <c r="O34" s="863"/>
      <c r="P34" s="877"/>
    </row>
    <row r="35" spans="15:25" x14ac:dyDescent="0.2">
      <c r="O35" s="863"/>
      <c r="P35" s="877"/>
    </row>
    <row r="36" spans="15:25" x14ac:dyDescent="0.2">
      <c r="O36" s="863"/>
      <c r="P36" s="877"/>
    </row>
    <row r="37" spans="15:25" x14ac:dyDescent="0.2">
      <c r="O37" s="863"/>
      <c r="P37" s="877"/>
    </row>
    <row r="38" spans="15:25" x14ac:dyDescent="0.2">
      <c r="O38" s="863"/>
      <c r="P38" s="877"/>
    </row>
    <row r="39" spans="15:25" x14ac:dyDescent="0.2">
      <c r="O39" s="863"/>
      <c r="P39" s="877"/>
    </row>
    <row r="40" spans="15:25" x14ac:dyDescent="0.2">
      <c r="O40" s="863"/>
      <c r="P40" s="877"/>
    </row>
    <row r="41" spans="15:25" x14ac:dyDescent="0.2">
      <c r="O41" s="863"/>
      <c r="P41" s="877"/>
    </row>
    <row r="42" spans="15:25" x14ac:dyDescent="0.2">
      <c r="O42" s="863"/>
      <c r="P42" s="877"/>
    </row>
    <row r="43" spans="15:25" x14ac:dyDescent="0.2">
      <c r="O43" s="863"/>
      <c r="P43" s="877"/>
      <c r="Y43" s="85"/>
    </row>
    <row r="44" spans="15:25" x14ac:dyDescent="0.2">
      <c r="O44" s="863"/>
      <c r="P44" s="877"/>
    </row>
    <row r="45" spans="15:25" x14ac:dyDescent="0.2">
      <c r="O45" s="863"/>
      <c r="P45" s="877"/>
    </row>
    <row r="46" spans="15:25" x14ac:dyDescent="0.2">
      <c r="O46" s="863"/>
      <c r="P46" s="877"/>
    </row>
    <row r="47" spans="15:25" x14ac:dyDescent="0.2">
      <c r="O47" s="863"/>
      <c r="P47" s="877"/>
    </row>
    <row r="48" spans="15:25" x14ac:dyDescent="0.2">
      <c r="O48" s="863"/>
      <c r="P48" s="877"/>
    </row>
    <row r="49" spans="15:16" x14ac:dyDescent="0.2">
      <c r="O49" s="863"/>
      <c r="P49" s="877"/>
    </row>
    <row r="50" spans="15:16" x14ac:dyDescent="0.2">
      <c r="O50" s="863"/>
      <c r="P50" s="877"/>
    </row>
    <row r="51" spans="15:16" x14ac:dyDescent="0.2">
      <c r="O51" s="863"/>
      <c r="P51" s="877"/>
    </row>
    <row r="52" spans="15:16" x14ac:dyDescent="0.2">
      <c r="O52" s="863"/>
      <c r="P52" s="877"/>
    </row>
    <row r="53" spans="15:16" x14ac:dyDescent="0.2">
      <c r="O53" s="863"/>
      <c r="P53" s="877"/>
    </row>
    <row r="54" spans="15:16" x14ac:dyDescent="0.2">
      <c r="O54" s="863"/>
      <c r="P54" s="877"/>
    </row>
    <row r="55" spans="15:16" x14ac:dyDescent="0.2">
      <c r="O55" s="863"/>
      <c r="P55" s="877"/>
    </row>
    <row r="56" spans="15:16" x14ac:dyDescent="0.2">
      <c r="O56" s="863"/>
      <c r="P56" s="877"/>
    </row>
  </sheetData>
  <mergeCells count="2">
    <mergeCell ref="B3:G3"/>
    <mergeCell ref="I3:M3"/>
  </mergeCells>
  <hyperlinks>
    <hyperlink ref="Y1" location="Indice!B1" display="Torna all'indice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B58"/>
  <sheetViews>
    <sheetView topLeftCell="L1" zoomScaleNormal="100" workbookViewId="0"/>
  </sheetViews>
  <sheetFormatPr defaultRowHeight="12.75" x14ac:dyDescent="0.2"/>
  <cols>
    <col min="1" max="1" width="18.7109375" style="4" customWidth="1"/>
    <col min="2" max="7" width="9.140625" style="4"/>
    <col min="8" max="8" width="4.42578125" style="4" customWidth="1"/>
    <col min="9" max="9" width="10.140625" style="4" bestFit="1" customWidth="1"/>
    <col min="10" max="14" width="10.140625" style="4" customWidth="1"/>
    <col min="15" max="15" width="4.28515625" style="4" customWidth="1"/>
    <col min="16" max="16" width="12.28515625" style="4" bestFit="1" customWidth="1"/>
    <col min="17" max="22" width="9.140625" style="4"/>
    <col min="23" max="23" width="3.28515625" style="4" customWidth="1"/>
    <col min="24" max="24" width="14.85546875" style="4" customWidth="1"/>
    <col min="25" max="25" width="9.140625" style="4"/>
    <col min="26" max="26" width="3.7109375" style="4" customWidth="1"/>
    <col min="27" max="16384" width="9.140625" style="4"/>
  </cols>
  <sheetData>
    <row r="1" spans="1:28" ht="15" x14ac:dyDescent="0.25">
      <c r="AB1" s="699" t="s">
        <v>490</v>
      </c>
    </row>
    <row r="2" spans="1:28" ht="21" customHeight="1" x14ac:dyDescent="0.2">
      <c r="X2" s="24" t="s">
        <v>586</v>
      </c>
    </row>
    <row r="3" spans="1:28" ht="12.75" customHeight="1" x14ac:dyDescent="0.2">
      <c r="B3" s="1068" t="s">
        <v>587</v>
      </c>
      <c r="C3" s="1068"/>
      <c r="D3" s="1068"/>
      <c r="E3" s="1068"/>
      <c r="F3" s="1068"/>
      <c r="G3" s="1068"/>
      <c r="I3" s="1068" t="s">
        <v>571</v>
      </c>
      <c r="J3" s="1068"/>
      <c r="K3" s="1068"/>
      <c r="L3" s="1068"/>
      <c r="M3" s="1068"/>
      <c r="N3" s="1068"/>
      <c r="Q3" s="1068" t="s">
        <v>588</v>
      </c>
      <c r="R3" s="1068"/>
      <c r="S3" s="1068"/>
      <c r="T3" s="1068"/>
      <c r="U3" s="1068"/>
      <c r="V3" s="1068"/>
    </row>
    <row r="4" spans="1:28" x14ac:dyDescent="0.2">
      <c r="B4" s="35" t="s">
        <v>34</v>
      </c>
      <c r="C4" s="35" t="s">
        <v>35</v>
      </c>
      <c r="D4" s="35" t="s">
        <v>36</v>
      </c>
      <c r="E4" s="35" t="s">
        <v>37</v>
      </c>
      <c r="F4" s="35" t="s">
        <v>38</v>
      </c>
      <c r="G4" s="35" t="s">
        <v>39</v>
      </c>
      <c r="I4" s="137" t="s">
        <v>34</v>
      </c>
      <c r="J4" s="137" t="s">
        <v>35</v>
      </c>
      <c r="K4" s="137" t="s">
        <v>36</v>
      </c>
      <c r="L4" s="137" t="s">
        <v>37</v>
      </c>
      <c r="M4" s="137" t="s">
        <v>38</v>
      </c>
      <c r="N4" s="137" t="s">
        <v>39</v>
      </c>
      <c r="Q4" s="137" t="s">
        <v>34</v>
      </c>
      <c r="R4" s="137" t="s">
        <v>35</v>
      </c>
      <c r="S4" s="137" t="s">
        <v>36</v>
      </c>
      <c r="T4" s="137" t="s">
        <v>37</v>
      </c>
      <c r="U4" s="137" t="s">
        <v>38</v>
      </c>
      <c r="V4" s="137" t="s">
        <v>39</v>
      </c>
      <c r="Y4" s="137">
        <v>2022</v>
      </c>
    </row>
    <row r="5" spans="1:28" ht="13.5" x14ac:dyDescent="0.25">
      <c r="B5" s="103" t="s">
        <v>17</v>
      </c>
      <c r="C5" s="103"/>
      <c r="D5" s="103" t="s">
        <v>17</v>
      </c>
      <c r="E5" s="103" t="s">
        <v>17</v>
      </c>
      <c r="F5" s="881"/>
      <c r="G5" s="881"/>
      <c r="I5" s="103" t="s">
        <v>17</v>
      </c>
      <c r="J5" s="103"/>
      <c r="K5" s="103"/>
      <c r="L5" s="103"/>
      <c r="M5" s="881"/>
      <c r="N5" s="881"/>
      <c r="AA5" s="222" t="s">
        <v>589</v>
      </c>
    </row>
    <row r="6" spans="1:28" x14ac:dyDescent="0.2">
      <c r="A6" s="72" t="s">
        <v>9</v>
      </c>
      <c r="B6" s="73">
        <v>218937</v>
      </c>
      <c r="C6" s="73">
        <v>216709</v>
      </c>
      <c r="D6" s="73">
        <v>214772</v>
      </c>
      <c r="E6" s="73">
        <v>140109</v>
      </c>
      <c r="F6" s="73">
        <v>181418</v>
      </c>
      <c r="G6" s="73">
        <v>198839</v>
      </c>
      <c r="I6" s="882">
        <v>38520321</v>
      </c>
      <c r="J6" s="882">
        <v>39018170</v>
      </c>
      <c r="K6" s="862">
        <v>39545232</v>
      </c>
      <c r="L6" s="862">
        <v>39717874</v>
      </c>
      <c r="M6" s="876">
        <v>39822723</v>
      </c>
      <c r="N6" s="876">
        <v>40213061</v>
      </c>
      <c r="P6" s="863" t="s">
        <v>9</v>
      </c>
      <c r="Q6" s="863">
        <f t="shared" ref="Q6:V21" si="0">B6/I6*100000</f>
        <v>568.3675377471543</v>
      </c>
      <c r="R6" s="863">
        <f t="shared" si="0"/>
        <v>555.40534064001463</v>
      </c>
      <c r="S6" s="863">
        <f t="shared" si="0"/>
        <v>543.10466556372717</v>
      </c>
      <c r="T6" s="863">
        <f t="shared" si="0"/>
        <v>352.76057323712746</v>
      </c>
      <c r="U6" s="863">
        <f t="shared" si="0"/>
        <v>455.56402559413129</v>
      </c>
      <c r="V6" s="863">
        <f t="shared" si="0"/>
        <v>494.46372659867899</v>
      </c>
      <c r="X6" s="863" t="s">
        <v>95</v>
      </c>
      <c r="Y6" s="863">
        <v>782.54908425864198</v>
      </c>
    </row>
    <row r="7" spans="1:28" x14ac:dyDescent="0.2">
      <c r="A7" s="72" t="s">
        <v>66</v>
      </c>
      <c r="B7" s="75">
        <v>14842</v>
      </c>
      <c r="C7" s="75">
        <v>14952</v>
      </c>
      <c r="D7" s="75">
        <v>14441</v>
      </c>
      <c r="E7" s="75">
        <v>9159</v>
      </c>
      <c r="F7" s="75">
        <v>12742</v>
      </c>
      <c r="G7" s="75">
        <v>13227</v>
      </c>
      <c r="I7" s="883">
        <v>2939164</v>
      </c>
      <c r="J7" s="883">
        <v>2938884</v>
      </c>
      <c r="K7" s="865">
        <v>2938022</v>
      </c>
      <c r="L7" s="865">
        <v>2915687</v>
      </c>
      <c r="M7" s="878">
        <v>2878450</v>
      </c>
      <c r="N7" s="878">
        <v>2900449</v>
      </c>
      <c r="P7" s="863" t="s">
        <v>93</v>
      </c>
      <c r="Q7" s="863">
        <f t="shared" si="0"/>
        <v>504.9735230834346</v>
      </c>
      <c r="R7" s="863">
        <f t="shared" si="0"/>
        <v>508.76455144197593</v>
      </c>
      <c r="S7" s="863">
        <f t="shared" si="0"/>
        <v>491.52116628125998</v>
      </c>
      <c r="T7" s="863">
        <f t="shared" si="0"/>
        <v>314.12836837424595</v>
      </c>
      <c r="U7" s="863">
        <f t="shared" si="0"/>
        <v>442.66879744306834</v>
      </c>
      <c r="V7" s="863">
        <f t="shared" si="0"/>
        <v>456.03284181173331</v>
      </c>
      <c r="X7" s="863" t="s">
        <v>104</v>
      </c>
      <c r="Y7" s="863">
        <v>668.53494202038166</v>
      </c>
    </row>
    <row r="8" spans="1:28" x14ac:dyDescent="0.2">
      <c r="A8" s="72" t="s">
        <v>135</v>
      </c>
      <c r="B8" s="73">
        <v>340</v>
      </c>
      <c r="C8" s="73">
        <v>324</v>
      </c>
      <c r="D8" s="73">
        <v>419</v>
      </c>
      <c r="E8" s="73">
        <v>257</v>
      </c>
      <c r="F8" s="73">
        <v>314</v>
      </c>
      <c r="G8" s="73">
        <v>415</v>
      </c>
      <c r="I8" s="884">
        <v>167269</v>
      </c>
      <c r="J8" s="884">
        <v>187005</v>
      </c>
      <c r="K8" s="862">
        <v>213904</v>
      </c>
      <c r="L8" s="862">
        <v>221721</v>
      </c>
      <c r="M8" s="876">
        <v>249376</v>
      </c>
      <c r="N8" s="876">
        <v>287951</v>
      </c>
      <c r="P8" s="863" t="s">
        <v>134</v>
      </c>
      <c r="Q8" s="863">
        <f t="shared" si="0"/>
        <v>203.26539884856129</v>
      </c>
      <c r="R8" s="863">
        <f t="shared" si="0"/>
        <v>173.25739953477179</v>
      </c>
      <c r="S8" s="863">
        <f t="shared" si="0"/>
        <v>195.88226494128207</v>
      </c>
      <c r="T8" s="863">
        <f t="shared" si="0"/>
        <v>115.91143824897054</v>
      </c>
      <c r="U8" s="863">
        <f t="shared" si="0"/>
        <v>125.91428204799179</v>
      </c>
      <c r="V8" s="863">
        <f t="shared" si="0"/>
        <v>144.12174293542998</v>
      </c>
      <c r="X8" s="863" t="s">
        <v>100</v>
      </c>
      <c r="Y8" s="863">
        <v>645.03820016039845</v>
      </c>
    </row>
    <row r="9" spans="1:28" x14ac:dyDescent="0.2">
      <c r="A9" s="72" t="s">
        <v>69</v>
      </c>
      <c r="B9" s="75">
        <v>7489</v>
      </c>
      <c r="C9" s="75">
        <v>7110</v>
      </c>
      <c r="D9" s="75">
        <v>6880</v>
      </c>
      <c r="E9" s="75">
        <v>4557</v>
      </c>
      <c r="F9" s="75">
        <v>5745</v>
      </c>
      <c r="G9" s="75">
        <v>6598</v>
      </c>
      <c r="I9" s="883">
        <v>838182</v>
      </c>
      <c r="J9" s="883">
        <v>841578</v>
      </c>
      <c r="K9" s="865">
        <v>845602</v>
      </c>
      <c r="L9" s="865">
        <v>845474</v>
      </c>
      <c r="M9" s="878">
        <v>843818</v>
      </c>
      <c r="N9" s="878">
        <v>843142</v>
      </c>
      <c r="P9" s="863" t="s">
        <v>95</v>
      </c>
      <c r="Q9" s="863">
        <f t="shared" si="0"/>
        <v>893.48136800837995</v>
      </c>
      <c r="R9" s="863">
        <f t="shared" si="0"/>
        <v>844.8414763693919</v>
      </c>
      <c r="S9" s="863">
        <f t="shared" si="0"/>
        <v>813.62153826504675</v>
      </c>
      <c r="T9" s="863">
        <f t="shared" si="0"/>
        <v>538.98759748969212</v>
      </c>
      <c r="U9" s="863">
        <f t="shared" si="0"/>
        <v>680.83401871019578</v>
      </c>
      <c r="V9" s="863">
        <f t="shared" si="0"/>
        <v>782.54908425864198</v>
      </c>
      <c r="X9" s="863" t="s">
        <v>101</v>
      </c>
      <c r="Y9" s="863">
        <v>643.20689568799378</v>
      </c>
    </row>
    <row r="10" spans="1:28" x14ac:dyDescent="0.2">
      <c r="A10" s="72" t="s">
        <v>70</v>
      </c>
      <c r="B10" s="73">
        <v>39881</v>
      </c>
      <c r="C10" s="73">
        <v>39741</v>
      </c>
      <c r="D10" s="73">
        <v>39402</v>
      </c>
      <c r="E10" s="73">
        <v>22510</v>
      </c>
      <c r="F10" s="73">
        <v>29085</v>
      </c>
      <c r="G10" s="73">
        <v>33350</v>
      </c>
      <c r="I10" s="884">
        <v>6083733</v>
      </c>
      <c r="J10" s="884">
        <v>6145609</v>
      </c>
      <c r="K10" s="862">
        <v>6212479</v>
      </c>
      <c r="L10" s="862">
        <v>6231939</v>
      </c>
      <c r="M10" s="876">
        <v>6222101</v>
      </c>
      <c r="N10" s="876">
        <v>6272187</v>
      </c>
      <c r="P10" s="863" t="s">
        <v>96</v>
      </c>
      <c r="Q10" s="863">
        <f t="shared" si="0"/>
        <v>655.53501443932532</v>
      </c>
      <c r="R10" s="863">
        <f t="shared" si="0"/>
        <v>646.65682440910246</v>
      </c>
      <c r="S10" s="863">
        <f t="shared" si="0"/>
        <v>634.23956845568421</v>
      </c>
      <c r="T10" s="863">
        <f t="shared" si="0"/>
        <v>361.20379227075233</v>
      </c>
      <c r="U10" s="863">
        <f t="shared" si="0"/>
        <v>467.446606861573</v>
      </c>
      <c r="V10" s="863">
        <f t="shared" si="0"/>
        <v>531.71246329230939</v>
      </c>
      <c r="X10" s="863" t="s">
        <v>103</v>
      </c>
      <c r="Y10" s="863">
        <v>596.3610567889873</v>
      </c>
    </row>
    <row r="11" spans="1:28" x14ac:dyDescent="0.2">
      <c r="A11" s="72" t="s">
        <v>136</v>
      </c>
      <c r="B11" s="75">
        <v>3359</v>
      </c>
      <c r="C11" s="75">
        <v>3456</v>
      </c>
      <c r="D11" s="75">
        <v>3408</v>
      </c>
      <c r="E11" s="75">
        <v>2187</v>
      </c>
      <c r="F11" s="75">
        <v>2783</v>
      </c>
      <c r="G11" s="75">
        <v>3353</v>
      </c>
      <c r="I11" s="111">
        <v>1052472</v>
      </c>
      <c r="J11" s="111">
        <v>1116978</v>
      </c>
      <c r="K11" s="865">
        <v>1173169</v>
      </c>
      <c r="L11" s="865">
        <v>1162970</v>
      </c>
      <c r="M11" s="878">
        <v>1214564</v>
      </c>
      <c r="N11" s="878">
        <v>1276378</v>
      </c>
      <c r="P11" s="863" t="s">
        <v>564</v>
      </c>
      <c r="Q11" s="863">
        <f t="shared" si="0"/>
        <v>319.15338365296179</v>
      </c>
      <c r="R11" s="863">
        <f t="shared" si="0"/>
        <v>309.40627299731955</v>
      </c>
      <c r="S11" s="863">
        <f t="shared" si="0"/>
        <v>290.49523129233728</v>
      </c>
      <c r="T11" s="863">
        <f t="shared" si="0"/>
        <v>188.0530022270566</v>
      </c>
      <c r="U11" s="863">
        <f t="shared" si="0"/>
        <v>229.13572277788575</v>
      </c>
      <c r="V11" s="863">
        <f t="shared" si="0"/>
        <v>262.69647392856979</v>
      </c>
      <c r="X11" s="863" t="s">
        <v>96</v>
      </c>
      <c r="Y11" s="863">
        <v>531.71246329230939</v>
      </c>
    </row>
    <row r="12" spans="1:28" x14ac:dyDescent="0.2">
      <c r="A12" s="72" t="s">
        <v>72</v>
      </c>
      <c r="B12" s="73">
        <v>17185</v>
      </c>
      <c r="C12" s="73">
        <v>17424</v>
      </c>
      <c r="D12" s="73">
        <v>17172</v>
      </c>
      <c r="E12" s="73">
        <v>11727</v>
      </c>
      <c r="F12" s="73">
        <v>14988</v>
      </c>
      <c r="G12" s="73">
        <v>15647</v>
      </c>
      <c r="I12" s="884">
        <v>3104735</v>
      </c>
      <c r="J12" s="884">
        <v>3149335</v>
      </c>
      <c r="K12" s="862">
        <v>3185227</v>
      </c>
      <c r="L12" s="862">
        <v>3198100</v>
      </c>
      <c r="M12" s="876">
        <v>3200406</v>
      </c>
      <c r="N12" s="876">
        <v>3221693</v>
      </c>
      <c r="P12" s="863" t="s">
        <v>98</v>
      </c>
      <c r="Q12" s="863">
        <f t="shared" si="0"/>
        <v>553.50939774248047</v>
      </c>
      <c r="R12" s="863">
        <f t="shared" si="0"/>
        <v>553.25965640365348</v>
      </c>
      <c r="S12" s="863">
        <f t="shared" si="0"/>
        <v>539.11385279604883</v>
      </c>
      <c r="T12" s="863">
        <f t="shared" si="0"/>
        <v>366.68647009161691</v>
      </c>
      <c r="U12" s="863">
        <f t="shared" si="0"/>
        <v>468.3155824604753</v>
      </c>
      <c r="V12" s="863">
        <f t="shared" si="0"/>
        <v>485.67631987281226</v>
      </c>
      <c r="X12" s="863" t="s">
        <v>111</v>
      </c>
      <c r="Y12" s="863">
        <v>528.32953468572532</v>
      </c>
    </row>
    <row r="13" spans="1:28" x14ac:dyDescent="0.2">
      <c r="A13" s="72" t="s">
        <v>73</v>
      </c>
      <c r="B13" s="75">
        <v>4237</v>
      </c>
      <c r="C13" s="75">
        <v>4113</v>
      </c>
      <c r="D13" s="75">
        <v>4014</v>
      </c>
      <c r="E13" s="75">
        <v>2651</v>
      </c>
      <c r="F13" s="75">
        <v>3407</v>
      </c>
      <c r="G13" s="75">
        <v>3744</v>
      </c>
      <c r="I13" s="883">
        <v>792485</v>
      </c>
      <c r="J13" s="883">
        <v>800810</v>
      </c>
      <c r="K13" s="865">
        <v>806858</v>
      </c>
      <c r="L13" s="865">
        <v>808422</v>
      </c>
      <c r="M13" s="878">
        <v>808518</v>
      </c>
      <c r="N13" s="878">
        <v>812503</v>
      </c>
      <c r="P13" s="863" t="s">
        <v>565</v>
      </c>
      <c r="Q13" s="863">
        <f t="shared" si="0"/>
        <v>534.64734348284196</v>
      </c>
      <c r="R13" s="863">
        <f t="shared" si="0"/>
        <v>513.60497496285006</v>
      </c>
      <c r="S13" s="863">
        <f t="shared" si="0"/>
        <v>497.48530720399378</v>
      </c>
      <c r="T13" s="863">
        <f t="shared" si="0"/>
        <v>327.92279279881052</v>
      </c>
      <c r="U13" s="863">
        <f t="shared" si="0"/>
        <v>421.38826841208237</v>
      </c>
      <c r="V13" s="863">
        <f t="shared" si="0"/>
        <v>460.7982985908975</v>
      </c>
      <c r="X13" s="863" t="s">
        <v>143</v>
      </c>
      <c r="Y13" s="863">
        <v>496.93287719712163</v>
      </c>
    </row>
    <row r="14" spans="1:28" x14ac:dyDescent="0.2">
      <c r="A14" s="72" t="s">
        <v>74</v>
      </c>
      <c r="B14" s="73">
        <v>21384</v>
      </c>
      <c r="C14" s="73">
        <v>20290</v>
      </c>
      <c r="D14" s="73">
        <v>20405</v>
      </c>
      <c r="E14" s="73">
        <v>13402</v>
      </c>
      <c r="F14" s="73">
        <v>17454</v>
      </c>
      <c r="G14" s="73">
        <v>19102</v>
      </c>
      <c r="I14" s="884">
        <v>2846524</v>
      </c>
      <c r="J14" s="884">
        <v>2879926</v>
      </c>
      <c r="K14" s="862">
        <v>2918129</v>
      </c>
      <c r="L14" s="862">
        <v>2930808</v>
      </c>
      <c r="M14" s="876">
        <v>2933430</v>
      </c>
      <c r="N14" s="876">
        <v>2961375</v>
      </c>
      <c r="P14" s="863" t="s">
        <v>100</v>
      </c>
      <c r="Q14" s="863">
        <f t="shared" si="0"/>
        <v>751.23202895882844</v>
      </c>
      <c r="R14" s="863">
        <f t="shared" si="0"/>
        <v>704.5319914470025</v>
      </c>
      <c r="S14" s="863">
        <f t="shared" si="0"/>
        <v>699.24941632121136</v>
      </c>
      <c r="T14" s="863">
        <f t="shared" si="0"/>
        <v>457.28004018004594</v>
      </c>
      <c r="U14" s="863">
        <f t="shared" si="0"/>
        <v>595.00311921538946</v>
      </c>
      <c r="V14" s="863">
        <f t="shared" si="0"/>
        <v>645.03820016039845</v>
      </c>
      <c r="X14" s="863" t="s">
        <v>142</v>
      </c>
      <c r="Y14" s="863">
        <v>496.89440993788821</v>
      </c>
    </row>
    <row r="15" spans="1:28" x14ac:dyDescent="0.2">
      <c r="A15" s="72" t="s">
        <v>75</v>
      </c>
      <c r="B15" s="75">
        <v>18750</v>
      </c>
      <c r="C15" s="75">
        <v>18531</v>
      </c>
      <c r="D15" s="75">
        <v>18145</v>
      </c>
      <c r="E15" s="75">
        <v>11409</v>
      </c>
      <c r="F15" s="75">
        <v>15441</v>
      </c>
      <c r="G15" s="75">
        <v>16948</v>
      </c>
      <c r="I15" s="883">
        <v>2494972</v>
      </c>
      <c r="J15" s="883">
        <v>2533979</v>
      </c>
      <c r="K15" s="865">
        <v>2577918</v>
      </c>
      <c r="L15" s="865">
        <v>2597511</v>
      </c>
      <c r="M15" s="878">
        <v>2601701</v>
      </c>
      <c r="N15" s="878">
        <v>2634922</v>
      </c>
      <c r="P15" s="863" t="s">
        <v>101</v>
      </c>
      <c r="Q15" s="863">
        <f t="shared" si="0"/>
        <v>751.51143980774134</v>
      </c>
      <c r="R15" s="863">
        <f t="shared" si="0"/>
        <v>731.30045671254572</v>
      </c>
      <c r="S15" s="863">
        <f t="shared" si="0"/>
        <v>703.86257437203199</v>
      </c>
      <c r="T15" s="863">
        <f t="shared" si="0"/>
        <v>439.22816881237458</v>
      </c>
      <c r="U15" s="863">
        <f t="shared" si="0"/>
        <v>593.4963318229112</v>
      </c>
      <c r="V15" s="863">
        <f t="shared" si="0"/>
        <v>643.20689568799378</v>
      </c>
      <c r="X15" s="863" t="s">
        <v>9</v>
      </c>
      <c r="Y15" s="863">
        <v>494.46372659867899</v>
      </c>
    </row>
    <row r="16" spans="1:28" x14ac:dyDescent="0.2">
      <c r="A16" s="72" t="s">
        <v>76</v>
      </c>
      <c r="B16" s="73">
        <v>3162</v>
      </c>
      <c r="C16" s="73">
        <v>3235</v>
      </c>
      <c r="D16" s="73">
        <v>3079</v>
      </c>
      <c r="E16" s="73">
        <v>2199</v>
      </c>
      <c r="F16" s="73">
        <v>2621</v>
      </c>
      <c r="G16" s="73">
        <v>3024</v>
      </c>
      <c r="I16" s="884">
        <v>631281</v>
      </c>
      <c r="J16" s="884">
        <v>638625</v>
      </c>
      <c r="K16" s="862">
        <v>644296</v>
      </c>
      <c r="L16" s="862">
        <v>646746</v>
      </c>
      <c r="M16" s="876">
        <v>645183</v>
      </c>
      <c r="N16" s="876">
        <v>646307</v>
      </c>
      <c r="P16" s="863" t="s">
        <v>102</v>
      </c>
      <c r="Q16" s="863">
        <f t="shared" si="0"/>
        <v>500.88629310877411</v>
      </c>
      <c r="R16" s="863">
        <f t="shared" si="0"/>
        <v>506.55705617537677</v>
      </c>
      <c r="S16" s="863">
        <f t="shared" si="0"/>
        <v>477.8859406235643</v>
      </c>
      <c r="T16" s="863">
        <f t="shared" si="0"/>
        <v>340.0098338451262</v>
      </c>
      <c r="U16" s="863">
        <f t="shared" si="0"/>
        <v>406.24132997924619</v>
      </c>
      <c r="V16" s="863">
        <f t="shared" si="0"/>
        <v>467.88909914328633</v>
      </c>
      <c r="X16" s="863" t="s">
        <v>98</v>
      </c>
      <c r="Y16" s="863">
        <v>485.67631987281226</v>
      </c>
    </row>
    <row r="17" spans="1:28" x14ac:dyDescent="0.2">
      <c r="A17" s="72" t="s">
        <v>77</v>
      </c>
      <c r="B17" s="75">
        <v>7116</v>
      </c>
      <c r="C17" s="75">
        <v>6719</v>
      </c>
      <c r="D17" s="75">
        <v>7023</v>
      </c>
      <c r="E17" s="75">
        <v>4500</v>
      </c>
      <c r="F17" s="75">
        <v>5767</v>
      </c>
      <c r="G17" s="75">
        <v>6221</v>
      </c>
      <c r="I17" s="883">
        <v>1016165</v>
      </c>
      <c r="J17" s="883">
        <v>1026949</v>
      </c>
      <c r="K17" s="865">
        <v>1036604</v>
      </c>
      <c r="L17" s="865">
        <v>1040940</v>
      </c>
      <c r="M17" s="878">
        <v>1039819</v>
      </c>
      <c r="N17" s="878">
        <v>1043160</v>
      </c>
      <c r="P17" s="863" t="s">
        <v>103</v>
      </c>
      <c r="Q17" s="863">
        <f t="shared" si="0"/>
        <v>700.2799742167856</v>
      </c>
      <c r="R17" s="863">
        <f t="shared" si="0"/>
        <v>654.2681282127935</v>
      </c>
      <c r="S17" s="863">
        <f t="shared" si="0"/>
        <v>677.50076210394707</v>
      </c>
      <c r="T17" s="863">
        <f t="shared" si="0"/>
        <v>432.30157357772782</v>
      </c>
      <c r="U17" s="863">
        <f t="shared" si="0"/>
        <v>554.61575524201817</v>
      </c>
      <c r="V17" s="863">
        <f t="shared" si="0"/>
        <v>596.3610567889873</v>
      </c>
      <c r="X17" s="863" t="s">
        <v>102</v>
      </c>
      <c r="Y17" s="863">
        <v>467.88909914328633</v>
      </c>
    </row>
    <row r="18" spans="1:28" x14ac:dyDescent="0.2">
      <c r="A18" s="72" t="s">
        <v>78</v>
      </c>
      <c r="B18" s="73">
        <v>25336</v>
      </c>
      <c r="C18" s="73">
        <v>24239</v>
      </c>
      <c r="D18" s="73">
        <v>24365</v>
      </c>
      <c r="E18" s="73">
        <v>16781</v>
      </c>
      <c r="F18" s="73">
        <v>22091</v>
      </c>
      <c r="G18" s="73">
        <v>25788</v>
      </c>
      <c r="I18" s="884">
        <v>3761636</v>
      </c>
      <c r="J18" s="884">
        <v>3769957</v>
      </c>
      <c r="K18" s="862">
        <v>3818372</v>
      </c>
      <c r="L18" s="862">
        <v>3819488</v>
      </c>
      <c r="M18" s="876">
        <v>3814906</v>
      </c>
      <c r="N18" s="876">
        <v>3857390</v>
      </c>
      <c r="P18" s="863" t="s">
        <v>104</v>
      </c>
      <c r="Q18" s="863">
        <f t="shared" si="0"/>
        <v>673.53672710490855</v>
      </c>
      <c r="R18" s="863">
        <f t="shared" si="0"/>
        <v>642.951630482788</v>
      </c>
      <c r="S18" s="863">
        <f t="shared" si="0"/>
        <v>638.09916896520303</v>
      </c>
      <c r="T18" s="863">
        <f t="shared" si="0"/>
        <v>439.35208069772705</v>
      </c>
      <c r="U18" s="863">
        <f t="shared" si="0"/>
        <v>579.07062454487743</v>
      </c>
      <c r="V18" s="863">
        <f t="shared" si="0"/>
        <v>668.53494202038166</v>
      </c>
      <c r="X18" s="863" t="s">
        <v>565</v>
      </c>
      <c r="Y18" s="863">
        <v>460.7982985908975</v>
      </c>
    </row>
    <row r="19" spans="1:28" x14ac:dyDescent="0.2">
      <c r="A19" s="72" t="s">
        <v>79</v>
      </c>
      <c r="B19" s="75">
        <v>3965</v>
      </c>
      <c r="C19" s="75">
        <v>4424</v>
      </c>
      <c r="D19" s="75">
        <v>4412</v>
      </c>
      <c r="E19" s="75">
        <v>2769</v>
      </c>
      <c r="F19" s="75">
        <v>3567</v>
      </c>
      <c r="G19" s="75">
        <v>3779</v>
      </c>
      <c r="I19" s="883">
        <v>870648</v>
      </c>
      <c r="J19" s="883">
        <v>881576</v>
      </c>
      <c r="K19" s="865">
        <v>891886</v>
      </c>
      <c r="L19" s="865">
        <v>898595</v>
      </c>
      <c r="M19" s="878">
        <v>899809</v>
      </c>
      <c r="N19" s="878">
        <v>903081</v>
      </c>
      <c r="P19" s="863" t="s">
        <v>10</v>
      </c>
      <c r="Q19" s="863">
        <f t="shared" si="0"/>
        <v>455.40792605048188</v>
      </c>
      <c r="R19" s="863">
        <f t="shared" si="0"/>
        <v>501.82854342677206</v>
      </c>
      <c r="S19" s="863">
        <f t="shared" si="0"/>
        <v>494.68205577842912</v>
      </c>
      <c r="T19" s="863">
        <f t="shared" si="0"/>
        <v>308.1477194954345</v>
      </c>
      <c r="U19" s="863">
        <f t="shared" si="0"/>
        <v>396.41746192803134</v>
      </c>
      <c r="V19" s="863">
        <f t="shared" si="0"/>
        <v>418.45637323783797</v>
      </c>
      <c r="X19" s="863" t="s">
        <v>93</v>
      </c>
      <c r="Y19" s="863">
        <v>456.03284181173331</v>
      </c>
    </row>
    <row r="20" spans="1:28" x14ac:dyDescent="0.2">
      <c r="A20" s="72" t="s">
        <v>80</v>
      </c>
      <c r="B20" s="73">
        <v>896</v>
      </c>
      <c r="C20" s="73">
        <v>889</v>
      </c>
      <c r="D20" s="73">
        <v>918</v>
      </c>
      <c r="E20" s="73">
        <v>527</v>
      </c>
      <c r="F20" s="73">
        <v>789</v>
      </c>
      <c r="G20" s="73">
        <v>766</v>
      </c>
      <c r="I20" s="884">
        <v>209801</v>
      </c>
      <c r="J20" s="884">
        <v>212090</v>
      </c>
      <c r="K20" s="862">
        <v>214209</v>
      </c>
      <c r="L20" s="862">
        <v>216486</v>
      </c>
      <c r="M20" s="876">
        <v>216969</v>
      </c>
      <c r="N20" s="876">
        <v>217263</v>
      </c>
      <c r="P20" s="863" t="s">
        <v>141</v>
      </c>
      <c r="Q20" s="863">
        <f t="shared" si="0"/>
        <v>427.07136762932493</v>
      </c>
      <c r="R20" s="863">
        <f t="shared" si="0"/>
        <v>419.16167664670655</v>
      </c>
      <c r="S20" s="863">
        <f t="shared" si="0"/>
        <v>428.55342212512079</v>
      </c>
      <c r="T20" s="863">
        <f t="shared" si="0"/>
        <v>243.43375553153552</v>
      </c>
      <c r="U20" s="863">
        <f t="shared" si="0"/>
        <v>363.64641953458789</v>
      </c>
      <c r="V20" s="863">
        <f t="shared" si="0"/>
        <v>352.5680856841708</v>
      </c>
      <c r="X20" s="863" t="s">
        <v>10</v>
      </c>
      <c r="Y20" s="863">
        <v>418.45637323783797</v>
      </c>
    </row>
    <row r="21" spans="1:28" x14ac:dyDescent="0.2">
      <c r="A21" s="72" t="s">
        <v>81</v>
      </c>
      <c r="B21" s="75">
        <v>1135</v>
      </c>
      <c r="C21" s="75">
        <v>1214</v>
      </c>
      <c r="D21" s="75">
        <v>1206</v>
      </c>
      <c r="E21" s="75">
        <v>737</v>
      </c>
      <c r="F21" s="75">
        <v>1005</v>
      </c>
      <c r="G21" s="75">
        <v>1080</v>
      </c>
      <c r="I21" s="883">
        <v>208565</v>
      </c>
      <c r="J21" s="883">
        <v>211629</v>
      </c>
      <c r="K21" s="865">
        <v>214492</v>
      </c>
      <c r="L21" s="865">
        <v>215854</v>
      </c>
      <c r="M21" s="878">
        <v>216136</v>
      </c>
      <c r="N21" s="878">
        <v>217350</v>
      </c>
      <c r="P21" s="863" t="s">
        <v>142</v>
      </c>
      <c r="Q21" s="863">
        <f t="shared" si="0"/>
        <v>544.19485532088311</v>
      </c>
      <c r="R21" s="863">
        <f t="shared" si="0"/>
        <v>573.64538886447508</v>
      </c>
      <c r="S21" s="863">
        <f t="shared" si="0"/>
        <v>562.25873226041062</v>
      </c>
      <c r="T21" s="863">
        <f t="shared" si="0"/>
        <v>341.43448812623348</v>
      </c>
      <c r="U21" s="863">
        <f t="shared" si="0"/>
        <v>464.98500943850166</v>
      </c>
      <c r="V21" s="863">
        <f t="shared" si="0"/>
        <v>496.89440993788821</v>
      </c>
      <c r="X21" s="863" t="s">
        <v>115</v>
      </c>
      <c r="Y21" s="863">
        <v>398.89522692119198</v>
      </c>
    </row>
    <row r="22" spans="1:28" x14ac:dyDescent="0.2">
      <c r="A22" s="72" t="s">
        <v>82</v>
      </c>
      <c r="B22" s="73">
        <v>955</v>
      </c>
      <c r="C22" s="73">
        <v>1192</v>
      </c>
      <c r="D22" s="73">
        <v>1116</v>
      </c>
      <c r="E22" s="73">
        <v>810</v>
      </c>
      <c r="F22" s="73">
        <v>891</v>
      </c>
      <c r="G22" s="73">
        <v>1011</v>
      </c>
      <c r="I22" s="884">
        <v>195811</v>
      </c>
      <c r="J22" s="884">
        <v>198053</v>
      </c>
      <c r="K22" s="862">
        <v>200745</v>
      </c>
      <c r="L22" s="862">
        <v>201758</v>
      </c>
      <c r="M22" s="876">
        <v>202350</v>
      </c>
      <c r="N22" s="876">
        <v>203448</v>
      </c>
      <c r="P22" s="863" t="s">
        <v>143</v>
      </c>
      <c r="Q22" s="863">
        <f t="shared" ref="Q22:V30" si="1">B22/I22*100000</f>
        <v>487.71519475412515</v>
      </c>
      <c r="R22" s="863">
        <f t="shared" si="1"/>
        <v>601.85909832216623</v>
      </c>
      <c r="S22" s="863">
        <f t="shared" si="1"/>
        <v>555.92916386460433</v>
      </c>
      <c r="T22" s="863">
        <f t="shared" si="1"/>
        <v>401.47106930084556</v>
      </c>
      <c r="U22" s="863">
        <f t="shared" si="1"/>
        <v>440.32616753150484</v>
      </c>
      <c r="V22" s="863">
        <f t="shared" si="1"/>
        <v>496.93287719712163</v>
      </c>
      <c r="X22" s="863" t="s">
        <v>114</v>
      </c>
      <c r="Y22" s="863">
        <v>371.28302499245217</v>
      </c>
    </row>
    <row r="23" spans="1:28" x14ac:dyDescent="0.2">
      <c r="A23" s="72" t="s">
        <v>83</v>
      </c>
      <c r="B23" s="75">
        <v>979</v>
      </c>
      <c r="C23" s="75">
        <v>1129</v>
      </c>
      <c r="D23" s="75">
        <v>1172</v>
      </c>
      <c r="E23" s="75">
        <v>695</v>
      </c>
      <c r="F23" s="75">
        <v>882</v>
      </c>
      <c r="G23" s="75">
        <v>922</v>
      </c>
      <c r="I23" s="883">
        <v>256471</v>
      </c>
      <c r="J23" s="883">
        <v>259804</v>
      </c>
      <c r="K23" s="865">
        <v>262440</v>
      </c>
      <c r="L23" s="865">
        <v>264497</v>
      </c>
      <c r="M23" s="878">
        <v>264354</v>
      </c>
      <c r="N23" s="878">
        <v>265020</v>
      </c>
      <c r="P23" s="863" t="s">
        <v>144</v>
      </c>
      <c r="Q23" s="863">
        <f t="shared" si="1"/>
        <v>381.71957063371684</v>
      </c>
      <c r="R23" s="863">
        <f t="shared" si="1"/>
        <v>434.55835937860849</v>
      </c>
      <c r="S23" s="863">
        <f t="shared" si="1"/>
        <v>446.57826550830663</v>
      </c>
      <c r="T23" s="863">
        <f t="shared" si="1"/>
        <v>262.7629046832289</v>
      </c>
      <c r="U23" s="863">
        <f t="shared" si="1"/>
        <v>333.64352345718243</v>
      </c>
      <c r="V23" s="863">
        <f t="shared" si="1"/>
        <v>347.89827182854123</v>
      </c>
      <c r="X23" s="863" t="s">
        <v>141</v>
      </c>
      <c r="Y23" s="863">
        <v>352.5680856841708</v>
      </c>
    </row>
    <row r="24" spans="1:28" x14ac:dyDescent="0.2">
      <c r="A24" s="72" t="s">
        <v>84</v>
      </c>
      <c r="B24" s="73">
        <v>668</v>
      </c>
      <c r="C24" s="73">
        <v>670</v>
      </c>
      <c r="D24" s="73">
        <v>750</v>
      </c>
      <c r="E24" s="73">
        <v>459</v>
      </c>
      <c r="F24" s="73">
        <v>539</v>
      </c>
      <c r="G24" s="73">
        <v>568</v>
      </c>
      <c r="I24" s="884">
        <v>210310</v>
      </c>
      <c r="J24" s="884">
        <v>213230</v>
      </c>
      <c r="K24" s="862">
        <v>214785</v>
      </c>
      <c r="L24" s="862">
        <v>215398</v>
      </c>
      <c r="M24" s="876">
        <v>215383</v>
      </c>
      <c r="N24" s="876">
        <v>215043</v>
      </c>
      <c r="P24" s="863" t="s">
        <v>109</v>
      </c>
      <c r="Q24" s="863">
        <f t="shared" si="1"/>
        <v>317.62636108601589</v>
      </c>
      <c r="R24" s="863">
        <f t="shared" si="1"/>
        <v>314.21469774421985</v>
      </c>
      <c r="S24" s="863">
        <f t="shared" si="1"/>
        <v>349.1863956980236</v>
      </c>
      <c r="T24" s="863">
        <f t="shared" si="1"/>
        <v>213.09390059332028</v>
      </c>
      <c r="U24" s="863">
        <f t="shared" si="1"/>
        <v>250.25187688907667</v>
      </c>
      <c r="V24" s="863">
        <f t="shared" si="1"/>
        <v>264.13321986765436</v>
      </c>
      <c r="X24" s="863" t="s">
        <v>144</v>
      </c>
      <c r="Y24" s="863">
        <v>347.89827182854123</v>
      </c>
    </row>
    <row r="25" spans="1:28" x14ac:dyDescent="0.2">
      <c r="A25" s="72" t="s">
        <v>85</v>
      </c>
      <c r="B25" s="75">
        <v>12666</v>
      </c>
      <c r="C25" s="75">
        <v>12595</v>
      </c>
      <c r="D25" s="75">
        <v>12632</v>
      </c>
      <c r="E25" s="75">
        <v>8460</v>
      </c>
      <c r="F25" s="75">
        <v>10914</v>
      </c>
      <c r="G25" s="75">
        <v>11911</v>
      </c>
      <c r="I25" s="883">
        <v>3438004</v>
      </c>
      <c r="J25" s="883">
        <v>3489496</v>
      </c>
      <c r="K25" s="865">
        <v>3542042</v>
      </c>
      <c r="L25" s="865">
        <v>3572920</v>
      </c>
      <c r="M25" s="878">
        <v>3583649</v>
      </c>
      <c r="N25" s="878">
        <v>3612878</v>
      </c>
      <c r="P25" s="863" t="s">
        <v>110</v>
      </c>
      <c r="Q25" s="863">
        <f t="shared" si="1"/>
        <v>368.41143873014693</v>
      </c>
      <c r="R25" s="863">
        <f t="shared" si="1"/>
        <v>360.94037648989996</v>
      </c>
      <c r="S25" s="863">
        <f t="shared" si="1"/>
        <v>356.63044085869109</v>
      </c>
      <c r="T25" s="863">
        <f t="shared" si="1"/>
        <v>236.78112020420272</v>
      </c>
      <c r="U25" s="863">
        <f t="shared" si="1"/>
        <v>304.54991546326107</v>
      </c>
      <c r="V25" s="863">
        <f t="shared" si="1"/>
        <v>329.68176617090307</v>
      </c>
      <c r="X25" s="863" t="s">
        <v>110</v>
      </c>
      <c r="Y25" s="863">
        <v>329.68176617090307</v>
      </c>
    </row>
    <row r="26" spans="1:28" x14ac:dyDescent="0.2">
      <c r="A26" s="72" t="s">
        <v>86</v>
      </c>
      <c r="B26" s="73">
        <v>14458</v>
      </c>
      <c r="C26" s="73">
        <v>14310</v>
      </c>
      <c r="D26" s="73">
        <v>14324</v>
      </c>
      <c r="E26" s="73">
        <v>10244</v>
      </c>
      <c r="F26" s="73">
        <v>12633</v>
      </c>
      <c r="G26" s="73">
        <v>12951</v>
      </c>
      <c r="I26" s="884">
        <v>2329173</v>
      </c>
      <c r="J26" s="884">
        <v>2369601</v>
      </c>
      <c r="K26" s="862">
        <v>2403021</v>
      </c>
      <c r="L26" s="862">
        <v>2424306</v>
      </c>
      <c r="M26" s="876">
        <v>2435650</v>
      </c>
      <c r="N26" s="876">
        <v>2451311</v>
      </c>
      <c r="P26" s="863" t="s">
        <v>111</v>
      </c>
      <c r="Q26" s="863">
        <f t="shared" si="1"/>
        <v>620.73534254432798</v>
      </c>
      <c r="R26" s="863">
        <f t="shared" si="1"/>
        <v>603.8991374497225</v>
      </c>
      <c r="S26" s="863">
        <f t="shared" si="1"/>
        <v>596.08301383966273</v>
      </c>
      <c r="T26" s="863">
        <f t="shared" si="1"/>
        <v>422.55391852348669</v>
      </c>
      <c r="U26" s="863">
        <f t="shared" si="1"/>
        <v>518.67058074846557</v>
      </c>
      <c r="V26" s="863">
        <f t="shared" si="1"/>
        <v>528.32953468572532</v>
      </c>
      <c r="X26" s="863" t="s">
        <v>113</v>
      </c>
      <c r="Y26" s="863">
        <v>296.01209457141766</v>
      </c>
      <c r="AB26" s="430" t="s">
        <v>118</v>
      </c>
    </row>
    <row r="27" spans="1:28" x14ac:dyDescent="0.2">
      <c r="A27" s="72" t="s">
        <v>87</v>
      </c>
      <c r="B27" s="75">
        <v>1100</v>
      </c>
      <c r="C27" s="75">
        <v>1290</v>
      </c>
      <c r="D27" s="75">
        <v>1207</v>
      </c>
      <c r="E27" s="75">
        <v>867</v>
      </c>
      <c r="F27" s="75">
        <v>1120</v>
      </c>
      <c r="G27" s="75">
        <v>1108</v>
      </c>
      <c r="I27" s="883">
        <v>371041</v>
      </c>
      <c r="J27" s="883">
        <v>376469</v>
      </c>
      <c r="K27" s="865">
        <v>378819</v>
      </c>
      <c r="L27" s="865">
        <v>381127</v>
      </c>
      <c r="M27" s="878">
        <v>382469</v>
      </c>
      <c r="N27" s="878">
        <v>383305</v>
      </c>
      <c r="P27" s="863" t="s">
        <v>112</v>
      </c>
      <c r="Q27" s="863">
        <f t="shared" si="1"/>
        <v>296.46319409445317</v>
      </c>
      <c r="R27" s="863">
        <f t="shared" si="1"/>
        <v>342.65769558715328</v>
      </c>
      <c r="S27" s="863">
        <f t="shared" si="1"/>
        <v>318.62182203110194</v>
      </c>
      <c r="T27" s="863">
        <f t="shared" si="1"/>
        <v>227.48322737565167</v>
      </c>
      <c r="U27" s="863">
        <f t="shared" si="1"/>
        <v>292.83419048341176</v>
      </c>
      <c r="V27" s="863">
        <f t="shared" si="1"/>
        <v>289.06484392324649</v>
      </c>
      <c r="X27" s="863" t="s">
        <v>112</v>
      </c>
      <c r="Y27" s="863">
        <v>289.06484392324649</v>
      </c>
    </row>
    <row r="28" spans="1:28" x14ac:dyDescent="0.2">
      <c r="A28" s="72" t="s">
        <v>88</v>
      </c>
      <c r="B28" s="73">
        <v>4261</v>
      </c>
      <c r="C28" s="73">
        <v>4422</v>
      </c>
      <c r="D28" s="73">
        <v>4086</v>
      </c>
      <c r="E28" s="73">
        <v>2920</v>
      </c>
      <c r="F28" s="73">
        <v>3659</v>
      </c>
      <c r="G28" s="73">
        <v>3961</v>
      </c>
      <c r="I28" s="884">
        <v>1259697</v>
      </c>
      <c r="J28" s="884">
        <v>1280935</v>
      </c>
      <c r="K28" s="862">
        <v>1302302</v>
      </c>
      <c r="L28" s="862">
        <v>1319074</v>
      </c>
      <c r="M28" s="876">
        <v>1329395</v>
      </c>
      <c r="N28" s="876">
        <v>1338121</v>
      </c>
      <c r="P28" s="863" t="s">
        <v>113</v>
      </c>
      <c r="Q28" s="863">
        <f t="shared" si="1"/>
        <v>338.25594567582522</v>
      </c>
      <c r="R28" s="863">
        <f t="shared" si="1"/>
        <v>345.21658007627241</v>
      </c>
      <c r="S28" s="863">
        <f t="shared" si="1"/>
        <v>313.75210972570108</v>
      </c>
      <c r="T28" s="863">
        <f t="shared" si="1"/>
        <v>221.36741380695855</v>
      </c>
      <c r="U28" s="863">
        <f t="shared" si="1"/>
        <v>275.2379841958184</v>
      </c>
      <c r="V28" s="863">
        <f t="shared" si="1"/>
        <v>296.01209457141766</v>
      </c>
      <c r="X28" s="863" t="s">
        <v>109</v>
      </c>
      <c r="Y28" s="863">
        <v>264.13321986765436</v>
      </c>
    </row>
    <row r="29" spans="1:28" x14ac:dyDescent="0.2">
      <c r="A29" s="72" t="s">
        <v>89</v>
      </c>
      <c r="B29" s="75">
        <v>14019</v>
      </c>
      <c r="C29" s="75">
        <v>14078</v>
      </c>
      <c r="D29" s="75">
        <v>13577</v>
      </c>
      <c r="E29" s="75">
        <v>9842</v>
      </c>
      <c r="F29" s="75">
        <v>12279</v>
      </c>
      <c r="G29" s="75">
        <v>12765</v>
      </c>
      <c r="I29" s="883">
        <v>3258041</v>
      </c>
      <c r="J29" s="883">
        <v>3306796</v>
      </c>
      <c r="K29" s="865">
        <v>3354491</v>
      </c>
      <c r="L29" s="865">
        <v>3389773</v>
      </c>
      <c r="M29" s="878">
        <v>3418030</v>
      </c>
      <c r="N29" s="878">
        <v>3438078</v>
      </c>
      <c r="P29" s="863" t="s">
        <v>114</v>
      </c>
      <c r="Q29" s="863">
        <f t="shared" si="1"/>
        <v>430.28924436494202</v>
      </c>
      <c r="R29" s="863">
        <f t="shared" si="1"/>
        <v>425.72931623238929</v>
      </c>
      <c r="S29" s="863">
        <f t="shared" si="1"/>
        <v>404.74098752985179</v>
      </c>
      <c r="T29" s="863">
        <f t="shared" si="1"/>
        <v>290.34392568469923</v>
      </c>
      <c r="U29" s="863">
        <f t="shared" si="1"/>
        <v>359.24201952586725</v>
      </c>
      <c r="V29" s="863">
        <f t="shared" si="1"/>
        <v>371.28302499245217</v>
      </c>
      <c r="X29" s="863" t="s">
        <v>564</v>
      </c>
      <c r="Y29" s="863">
        <v>262.69647392856979</v>
      </c>
    </row>
    <row r="30" spans="1:28" x14ac:dyDescent="0.2">
      <c r="A30" s="72" t="s">
        <v>90</v>
      </c>
      <c r="B30" s="73">
        <v>4719</v>
      </c>
      <c r="C30" s="73">
        <v>4786</v>
      </c>
      <c r="D30" s="73">
        <v>5031</v>
      </c>
      <c r="E30" s="73">
        <v>3209</v>
      </c>
      <c r="F30" s="73">
        <v>4269</v>
      </c>
      <c r="G30" s="73">
        <v>4379</v>
      </c>
      <c r="I30" s="884">
        <v>1037785</v>
      </c>
      <c r="J30" s="884">
        <v>1053639</v>
      </c>
      <c r="K30" s="862">
        <v>1070678</v>
      </c>
      <c r="L30" s="862">
        <v>1080370</v>
      </c>
      <c r="M30" s="876">
        <v>1089897</v>
      </c>
      <c r="N30" s="876">
        <v>1097782</v>
      </c>
      <c r="P30" s="863" t="s">
        <v>115</v>
      </c>
      <c r="Q30" s="863">
        <f t="shared" si="1"/>
        <v>454.71846288007634</v>
      </c>
      <c r="R30" s="863">
        <f t="shared" si="1"/>
        <v>454.23527413089306</v>
      </c>
      <c r="S30" s="863">
        <f t="shared" si="1"/>
        <v>469.88917302867907</v>
      </c>
      <c r="T30" s="863">
        <f t="shared" si="1"/>
        <v>297.02787008154615</v>
      </c>
      <c r="U30" s="863">
        <f t="shared" si="1"/>
        <v>391.6883889028046</v>
      </c>
      <c r="V30" s="863">
        <f t="shared" si="1"/>
        <v>398.89522692119198</v>
      </c>
      <c r="X30" s="863" t="s">
        <v>134</v>
      </c>
      <c r="Y30" s="863">
        <v>144.12174293542998</v>
      </c>
    </row>
    <row r="31" spans="1:28" x14ac:dyDescent="0.2">
      <c r="K31" s="865"/>
      <c r="L31" s="865"/>
      <c r="M31" s="880"/>
      <c r="N31" s="880"/>
    </row>
    <row r="34" spans="16:28" x14ac:dyDescent="0.2">
      <c r="P34" s="863"/>
      <c r="Q34" s="863"/>
    </row>
    <row r="35" spans="16:28" x14ac:dyDescent="0.2">
      <c r="P35" s="863"/>
      <c r="Q35" s="863"/>
    </row>
    <row r="36" spans="16:28" x14ac:dyDescent="0.2">
      <c r="P36" s="863"/>
      <c r="Q36" s="863"/>
    </row>
    <row r="37" spans="16:28" x14ac:dyDescent="0.2">
      <c r="P37" s="863"/>
      <c r="Q37" s="863"/>
    </row>
    <row r="38" spans="16:28" x14ac:dyDescent="0.2">
      <c r="P38" s="863"/>
      <c r="Q38" s="863"/>
    </row>
    <row r="39" spans="16:28" x14ac:dyDescent="0.2">
      <c r="P39" s="863"/>
      <c r="Q39" s="863"/>
    </row>
    <row r="40" spans="16:28" x14ac:dyDescent="0.2">
      <c r="P40" s="863"/>
      <c r="Q40" s="863"/>
    </row>
    <row r="41" spans="16:28" x14ac:dyDescent="0.2">
      <c r="P41" s="863"/>
      <c r="Q41" s="863"/>
    </row>
    <row r="42" spans="16:28" x14ac:dyDescent="0.2">
      <c r="P42" s="863"/>
      <c r="Q42" s="863"/>
      <c r="AB42" s="85"/>
    </row>
    <row r="43" spans="16:28" x14ac:dyDescent="0.2">
      <c r="P43" s="863"/>
      <c r="Q43" s="863"/>
    </row>
    <row r="44" spans="16:28" x14ac:dyDescent="0.2">
      <c r="P44" s="863"/>
      <c r="Q44" s="863"/>
    </row>
    <row r="45" spans="16:28" x14ac:dyDescent="0.2">
      <c r="P45" s="863"/>
      <c r="Q45" s="863"/>
    </row>
    <row r="46" spans="16:28" x14ac:dyDescent="0.2">
      <c r="P46" s="863"/>
      <c r="Q46" s="863"/>
    </row>
    <row r="47" spans="16:28" x14ac:dyDescent="0.2">
      <c r="P47" s="863"/>
      <c r="Q47" s="863"/>
    </row>
    <row r="48" spans="16:28" x14ac:dyDescent="0.2">
      <c r="P48" s="863"/>
      <c r="Q48" s="863"/>
    </row>
    <row r="49" spans="16:17" x14ac:dyDescent="0.2">
      <c r="P49" s="863"/>
      <c r="Q49" s="863"/>
    </row>
    <row r="50" spans="16:17" x14ac:dyDescent="0.2">
      <c r="P50" s="863"/>
      <c r="Q50" s="863"/>
    </row>
    <row r="51" spans="16:17" x14ac:dyDescent="0.2">
      <c r="P51" s="863"/>
      <c r="Q51" s="863"/>
    </row>
    <row r="52" spans="16:17" x14ac:dyDescent="0.2">
      <c r="P52" s="863"/>
      <c r="Q52" s="863"/>
    </row>
    <row r="53" spans="16:17" x14ac:dyDescent="0.2">
      <c r="P53" s="863"/>
      <c r="Q53" s="863"/>
    </row>
    <row r="54" spans="16:17" x14ac:dyDescent="0.2">
      <c r="P54" s="863"/>
      <c r="Q54" s="863"/>
    </row>
    <row r="55" spans="16:17" x14ac:dyDescent="0.2">
      <c r="P55" s="863"/>
      <c r="Q55" s="863"/>
    </row>
    <row r="56" spans="16:17" x14ac:dyDescent="0.2">
      <c r="P56" s="863"/>
      <c r="Q56" s="863"/>
    </row>
    <row r="57" spans="16:17" x14ac:dyDescent="0.2">
      <c r="P57" s="863"/>
      <c r="Q57" s="863"/>
    </row>
    <row r="58" spans="16:17" x14ac:dyDescent="0.2">
      <c r="P58" s="863"/>
      <c r="Q58" s="863"/>
    </row>
  </sheetData>
  <mergeCells count="3">
    <mergeCell ref="B3:G3"/>
    <mergeCell ref="I3:N3"/>
    <mergeCell ref="Q3:V3"/>
  </mergeCells>
  <hyperlinks>
    <hyperlink ref="AB1" location="Indice!B1" display="Torna all'i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41"/>
  <sheetViews>
    <sheetView zoomScaleNormal="100" workbookViewId="0">
      <selection activeCell="K36" sqref="K36"/>
    </sheetView>
  </sheetViews>
  <sheetFormatPr defaultRowHeight="14.25" x14ac:dyDescent="0.2"/>
  <cols>
    <col min="1" max="1" width="20.140625" style="647" bestFit="1" customWidth="1"/>
    <col min="2" max="16384" width="9.140625" style="647"/>
  </cols>
  <sheetData>
    <row r="1" spans="1:9" ht="15" x14ac:dyDescent="0.25">
      <c r="A1" s="699" t="s">
        <v>490</v>
      </c>
    </row>
    <row r="3" spans="1:9" x14ac:dyDescent="0.2">
      <c r="A3" s="543" t="s">
        <v>276</v>
      </c>
      <c r="B3" s="646" t="s">
        <v>347</v>
      </c>
    </row>
    <row r="7" spans="1:9" x14ac:dyDescent="0.2">
      <c r="G7" s="648" t="s">
        <v>348</v>
      </c>
    </row>
    <row r="8" spans="1:9" x14ac:dyDescent="0.2">
      <c r="B8" s="649" t="s">
        <v>349</v>
      </c>
    </row>
    <row r="9" spans="1:9" x14ac:dyDescent="0.2">
      <c r="B9" s="901" t="s">
        <v>289</v>
      </c>
      <c r="C9" s="903" t="s">
        <v>350</v>
      </c>
      <c r="D9" s="904"/>
      <c r="E9" s="904"/>
      <c r="F9" s="905"/>
      <c r="G9" s="906" t="s">
        <v>127</v>
      </c>
      <c r="H9" s="907"/>
      <c r="I9" s="907"/>
    </row>
    <row r="10" spans="1:9" ht="15" thickBot="1" x14ac:dyDescent="0.25">
      <c r="B10" s="902"/>
      <c r="C10" s="650">
        <v>2001</v>
      </c>
      <c r="D10" s="651">
        <v>2011</v>
      </c>
      <c r="E10" s="651">
        <v>2020</v>
      </c>
      <c r="F10" s="652">
        <v>2021</v>
      </c>
      <c r="G10" s="653" t="s">
        <v>291</v>
      </c>
      <c r="H10" s="653" t="s">
        <v>292</v>
      </c>
      <c r="I10" s="651" t="s">
        <v>293</v>
      </c>
    </row>
    <row r="11" spans="1:9" x14ac:dyDescent="0.2">
      <c r="B11" s="654" t="s">
        <v>351</v>
      </c>
      <c r="C11" s="655">
        <f>SUM(C12:C38)</f>
        <v>1584026</v>
      </c>
      <c r="D11" s="656">
        <f>SUM(D12:D38)</f>
        <v>1277690</v>
      </c>
      <c r="E11" s="656">
        <f>SUM(E12:E38)</f>
        <v>942975</v>
      </c>
      <c r="F11" s="657">
        <f>SUM(F12:F38)</f>
        <v>1038708</v>
      </c>
      <c r="G11" s="658">
        <f>(F11-C11)/C11*100</f>
        <v>-34.426076339656042</v>
      </c>
      <c r="H11" s="658">
        <f>(F11-D11)/D11*100</f>
        <v>-18.704224029302882</v>
      </c>
      <c r="I11" s="658">
        <f>(F11-E11)/E11*100</f>
        <v>10.15223097112861</v>
      </c>
    </row>
    <row r="12" spans="1:9" x14ac:dyDescent="0.2">
      <c r="B12" s="659" t="s">
        <v>294</v>
      </c>
      <c r="C12" s="660">
        <v>65294</v>
      </c>
      <c r="D12" s="661">
        <v>62801</v>
      </c>
      <c r="E12" s="661">
        <v>36651</v>
      </c>
      <c r="F12" s="662">
        <v>42050</v>
      </c>
      <c r="G12" s="663">
        <f t="shared" ref="G12:G38" si="0">(F12-C12)/C12*100</f>
        <v>-35.59898306123074</v>
      </c>
      <c r="H12" s="663">
        <f t="shared" ref="H12:H38" si="1">(F12-D12)/D12*100</f>
        <v>-33.042467476632538</v>
      </c>
      <c r="I12" s="663">
        <f t="shared" ref="I12:I38" si="2">(F12-E12)/E12*100</f>
        <v>14.730839540530955</v>
      </c>
    </row>
    <row r="13" spans="1:9" x14ac:dyDescent="0.2">
      <c r="B13" s="659" t="s">
        <v>295</v>
      </c>
      <c r="C13" s="664" t="s">
        <v>53</v>
      </c>
      <c r="D13" s="661">
        <v>8301</v>
      </c>
      <c r="E13" s="661">
        <v>7121</v>
      </c>
      <c r="F13" s="662">
        <v>7609</v>
      </c>
      <c r="G13" s="664" t="s">
        <v>53</v>
      </c>
      <c r="H13" s="663">
        <f t="shared" si="1"/>
        <v>-8.3363450186724481</v>
      </c>
      <c r="I13" s="663">
        <f t="shared" si="2"/>
        <v>6.8529700884707205</v>
      </c>
    </row>
    <row r="14" spans="1:9" x14ac:dyDescent="0.2">
      <c r="B14" s="659" t="s">
        <v>324</v>
      </c>
      <c r="C14" s="660">
        <v>33676</v>
      </c>
      <c r="D14" s="661">
        <v>25549</v>
      </c>
      <c r="E14" s="661">
        <v>22687</v>
      </c>
      <c r="F14" s="662">
        <v>22205</v>
      </c>
      <c r="G14" s="663">
        <f t="shared" si="0"/>
        <v>-34.062834065803536</v>
      </c>
      <c r="H14" s="663">
        <f t="shared" si="1"/>
        <v>-13.08857489529923</v>
      </c>
      <c r="I14" s="663">
        <f t="shared" si="2"/>
        <v>-2.1245647286992551</v>
      </c>
    </row>
    <row r="15" spans="1:9" x14ac:dyDescent="0.2">
      <c r="B15" s="659" t="s">
        <v>297</v>
      </c>
      <c r="C15" s="660">
        <v>8465</v>
      </c>
      <c r="D15" s="661">
        <v>4039</v>
      </c>
      <c r="E15" s="661">
        <v>2751</v>
      </c>
      <c r="F15" s="662">
        <v>2607</v>
      </c>
      <c r="G15" s="663">
        <f t="shared" si="0"/>
        <v>-69.20259893679858</v>
      </c>
      <c r="H15" s="663">
        <f t="shared" si="1"/>
        <v>-35.45432037633077</v>
      </c>
      <c r="I15" s="663">
        <f t="shared" si="2"/>
        <v>-5.2344601962922575</v>
      </c>
    </row>
    <row r="16" spans="1:9" x14ac:dyDescent="0.2">
      <c r="B16" s="659" t="s">
        <v>298</v>
      </c>
      <c r="C16" s="660">
        <v>494775</v>
      </c>
      <c r="D16" s="661">
        <v>392365</v>
      </c>
      <c r="E16" s="661">
        <v>327550</v>
      </c>
      <c r="F16" s="662">
        <v>323129</v>
      </c>
      <c r="G16" s="663">
        <f t="shared" si="0"/>
        <v>-34.691728563488454</v>
      </c>
      <c r="H16" s="663">
        <f t="shared" si="1"/>
        <v>-17.645814483962639</v>
      </c>
      <c r="I16" s="663">
        <f t="shared" si="2"/>
        <v>-1.3497176003663562</v>
      </c>
    </row>
    <row r="17" spans="2:9" x14ac:dyDescent="0.2">
      <c r="B17" s="659" t="s">
        <v>299</v>
      </c>
      <c r="C17" s="660">
        <v>2443</v>
      </c>
      <c r="D17" s="661">
        <v>1877</v>
      </c>
      <c r="E17" s="661">
        <v>1577</v>
      </c>
      <c r="F17" s="662">
        <v>1771</v>
      </c>
      <c r="G17" s="663">
        <f t="shared" si="0"/>
        <v>-27.507163323782237</v>
      </c>
      <c r="H17" s="663">
        <f t="shared" si="1"/>
        <v>-5.6473095364944061</v>
      </c>
      <c r="I17" s="663">
        <f t="shared" si="2"/>
        <v>12.301838934686113</v>
      </c>
    </row>
    <row r="18" spans="2:9" x14ac:dyDescent="0.2">
      <c r="B18" s="659" t="s">
        <v>300</v>
      </c>
      <c r="C18" s="660">
        <v>10222</v>
      </c>
      <c r="D18" s="661">
        <v>6972</v>
      </c>
      <c r="E18" s="665">
        <v>5596</v>
      </c>
      <c r="F18" s="665" t="s">
        <v>53</v>
      </c>
      <c r="G18" s="664" t="s">
        <v>53</v>
      </c>
      <c r="H18" s="665" t="s">
        <v>53</v>
      </c>
      <c r="I18" s="665" t="s">
        <v>53</v>
      </c>
    </row>
    <row r="19" spans="2:9" x14ac:dyDescent="0.2">
      <c r="B19" s="659" t="s">
        <v>301</v>
      </c>
      <c r="C19" s="660">
        <v>26336</v>
      </c>
      <c r="D19" s="661">
        <v>17259</v>
      </c>
      <c r="E19" s="661">
        <v>10818</v>
      </c>
      <c r="F19" s="662">
        <v>12442</v>
      </c>
      <c r="G19" s="663">
        <f t="shared" si="0"/>
        <v>-52.756682867557714</v>
      </c>
      <c r="H19" s="663">
        <f t="shared" si="1"/>
        <v>-27.910075902427717</v>
      </c>
      <c r="I19" s="663">
        <f t="shared" si="2"/>
        <v>15.012017008689222</v>
      </c>
    </row>
    <row r="20" spans="2:9" x14ac:dyDescent="0.2">
      <c r="B20" s="659" t="s">
        <v>302</v>
      </c>
      <c r="C20" s="660">
        <v>149599</v>
      </c>
      <c r="D20" s="661">
        <v>115627</v>
      </c>
      <c r="E20" s="661">
        <v>94562</v>
      </c>
      <c r="F20" s="662">
        <v>118162</v>
      </c>
      <c r="G20" s="663">
        <f t="shared" si="0"/>
        <v>-21.014177902258705</v>
      </c>
      <c r="H20" s="663">
        <f t="shared" si="1"/>
        <v>2.192394509932801</v>
      </c>
      <c r="I20" s="663">
        <f t="shared" si="2"/>
        <v>24.957170956621052</v>
      </c>
    </row>
    <row r="21" spans="2:9" x14ac:dyDescent="0.2">
      <c r="B21" s="659" t="s">
        <v>303</v>
      </c>
      <c r="C21" s="660">
        <v>158301</v>
      </c>
      <c r="D21" s="661">
        <v>81251</v>
      </c>
      <c r="E21" s="661">
        <v>58538</v>
      </c>
      <c r="F21" s="662">
        <v>70207</v>
      </c>
      <c r="G21" s="663">
        <f t="shared" si="0"/>
        <v>-55.649680039923943</v>
      </c>
      <c r="H21" s="663">
        <f t="shared" si="1"/>
        <v>-13.592448092946549</v>
      </c>
      <c r="I21" s="663">
        <f t="shared" si="2"/>
        <v>19.934059926885102</v>
      </c>
    </row>
    <row r="22" spans="2:9" x14ac:dyDescent="0.2">
      <c r="B22" s="659" t="s">
        <v>304</v>
      </c>
      <c r="C22" s="660">
        <v>22093</v>
      </c>
      <c r="D22" s="661">
        <v>18065</v>
      </c>
      <c r="E22" s="661">
        <v>10035</v>
      </c>
      <c r="F22" s="662">
        <v>11918</v>
      </c>
      <c r="G22" s="663">
        <f t="shared" si="0"/>
        <v>-46.055311637170142</v>
      </c>
      <c r="H22" s="663">
        <f>(F22-D22)/D22*100</f>
        <v>-34.027124273456963</v>
      </c>
      <c r="I22" s="663">
        <f t="shared" si="2"/>
        <v>18.764324862979574</v>
      </c>
    </row>
    <row r="23" spans="2:9" x14ac:dyDescent="0.2">
      <c r="B23" s="666" t="s">
        <v>9</v>
      </c>
      <c r="C23" s="667">
        <v>373286</v>
      </c>
      <c r="D23" s="661">
        <v>292019</v>
      </c>
      <c r="E23" s="668">
        <v>159248</v>
      </c>
      <c r="F23" s="669">
        <v>204728</v>
      </c>
      <c r="G23" s="670">
        <f t="shared" si="0"/>
        <v>-45.155189318645753</v>
      </c>
      <c r="H23" s="670">
        <f t="shared" si="1"/>
        <v>-29.892233039630984</v>
      </c>
      <c r="I23" s="670">
        <f t="shared" si="2"/>
        <v>28.559228373354767</v>
      </c>
    </row>
    <row r="24" spans="2:9" x14ac:dyDescent="0.2">
      <c r="B24" s="659" t="s">
        <v>305</v>
      </c>
      <c r="C24" s="660">
        <v>3528</v>
      </c>
      <c r="D24" s="668">
        <v>1553</v>
      </c>
      <c r="E24" s="661">
        <v>429</v>
      </c>
      <c r="F24" s="662">
        <v>446</v>
      </c>
      <c r="G24" s="663">
        <f t="shared" si="0"/>
        <v>-87.358276643990934</v>
      </c>
      <c r="H24" s="663">
        <f t="shared" si="1"/>
        <v>-71.281390856406958</v>
      </c>
      <c r="I24" s="663">
        <f t="shared" si="2"/>
        <v>3.9627039627039626</v>
      </c>
    </row>
    <row r="25" spans="2:9" x14ac:dyDescent="0.2">
      <c r="B25" s="659" t="s">
        <v>306</v>
      </c>
      <c r="C25" s="660">
        <v>5852</v>
      </c>
      <c r="D25" s="661">
        <v>4224</v>
      </c>
      <c r="E25" s="661">
        <v>4059</v>
      </c>
      <c r="F25" s="662">
        <v>4003</v>
      </c>
      <c r="G25" s="663">
        <f t="shared" si="0"/>
        <v>-31.596035543403968</v>
      </c>
      <c r="H25" s="663">
        <f t="shared" si="1"/>
        <v>-5.2320075757575761</v>
      </c>
      <c r="I25" s="663">
        <f t="shared" si="2"/>
        <v>-1.3796501601379649</v>
      </c>
    </row>
    <row r="26" spans="2:9" x14ac:dyDescent="0.2">
      <c r="B26" s="659" t="s">
        <v>307</v>
      </c>
      <c r="C26" s="660">
        <v>7103</v>
      </c>
      <c r="D26" s="661">
        <v>3919</v>
      </c>
      <c r="E26" s="671">
        <v>3161</v>
      </c>
      <c r="F26" s="662">
        <v>3182</v>
      </c>
      <c r="G26" s="663">
        <f t="shared" si="0"/>
        <v>-55.20202731240321</v>
      </c>
      <c r="H26" s="663">
        <f t="shared" si="1"/>
        <v>-18.805817810665985</v>
      </c>
      <c r="I26" s="663">
        <f t="shared" si="2"/>
        <v>0.66434672571970887</v>
      </c>
    </row>
    <row r="27" spans="2:9" x14ac:dyDescent="0.2">
      <c r="B27" s="659" t="s">
        <v>308</v>
      </c>
      <c r="C27" s="660">
        <v>1178</v>
      </c>
      <c r="D27" s="661">
        <v>1308</v>
      </c>
      <c r="E27" s="661">
        <v>962</v>
      </c>
      <c r="F27" s="662">
        <v>1242</v>
      </c>
      <c r="G27" s="663">
        <f t="shared" si="0"/>
        <v>5.4329371816638368</v>
      </c>
      <c r="H27" s="663">
        <f t="shared" si="1"/>
        <v>-5.0458715596330279</v>
      </c>
      <c r="I27" s="663">
        <f t="shared" si="2"/>
        <v>29.106029106029109</v>
      </c>
    </row>
    <row r="28" spans="2:9" x14ac:dyDescent="0.2">
      <c r="B28" s="659" t="s">
        <v>309</v>
      </c>
      <c r="C28" s="660">
        <v>24149</v>
      </c>
      <c r="D28" s="661">
        <v>20172</v>
      </c>
      <c r="E28" s="661">
        <v>17716</v>
      </c>
      <c r="F28" s="662">
        <v>18599</v>
      </c>
      <c r="G28" s="663">
        <f t="shared" si="0"/>
        <v>-22.982318108410286</v>
      </c>
      <c r="H28" s="663">
        <f t="shared" si="1"/>
        <v>-7.7979377354749166</v>
      </c>
      <c r="I28" s="663">
        <f t="shared" si="2"/>
        <v>4.9841950778956878</v>
      </c>
    </row>
    <row r="29" spans="2:9" x14ac:dyDescent="0.2">
      <c r="B29" s="659" t="s">
        <v>310</v>
      </c>
      <c r="C29" s="660">
        <v>1231</v>
      </c>
      <c r="D29" s="661">
        <v>1560</v>
      </c>
      <c r="E29" s="661">
        <v>1141</v>
      </c>
      <c r="F29" s="662">
        <v>1523</v>
      </c>
      <c r="G29" s="663">
        <f t="shared" si="0"/>
        <v>23.720552396425671</v>
      </c>
      <c r="H29" s="663">
        <f t="shared" si="1"/>
        <v>-2.3717948717948718</v>
      </c>
      <c r="I29" s="663">
        <f t="shared" si="2"/>
        <v>33.479404031551269</v>
      </c>
    </row>
    <row r="30" spans="2:9" x14ac:dyDescent="0.2">
      <c r="B30" s="659" t="s">
        <v>311</v>
      </c>
      <c r="C30" s="660">
        <v>11029</v>
      </c>
      <c r="D30" s="665" t="s">
        <v>53</v>
      </c>
      <c r="E30" s="661">
        <v>21500</v>
      </c>
      <c r="F30" s="662">
        <v>22700</v>
      </c>
      <c r="G30" s="663">
        <f t="shared" si="0"/>
        <v>105.82101731797988</v>
      </c>
      <c r="H30" s="665" t="s">
        <v>53</v>
      </c>
      <c r="I30" s="663">
        <f t="shared" si="2"/>
        <v>5.5813953488372094</v>
      </c>
    </row>
    <row r="31" spans="2:9" x14ac:dyDescent="0.2">
      <c r="B31" s="659" t="s">
        <v>312</v>
      </c>
      <c r="C31" s="660">
        <v>56265</v>
      </c>
      <c r="D31" s="665">
        <v>45025</v>
      </c>
      <c r="E31" s="661">
        <v>37730</v>
      </c>
      <c r="F31" s="662">
        <v>40889</v>
      </c>
      <c r="G31" s="663">
        <f t="shared" si="0"/>
        <v>-27.327823691460058</v>
      </c>
      <c r="H31" s="663">
        <f t="shared" si="1"/>
        <v>-9.1860077734591901</v>
      </c>
      <c r="I31" s="663">
        <f t="shared" si="2"/>
        <v>8.3726477604028631</v>
      </c>
    </row>
    <row r="32" spans="2:9" x14ac:dyDescent="0.2">
      <c r="B32" s="659" t="s">
        <v>313</v>
      </c>
      <c r="C32" s="660">
        <v>68194</v>
      </c>
      <c r="D32" s="661">
        <v>49501</v>
      </c>
      <c r="E32" s="661">
        <v>26463</v>
      </c>
      <c r="F32" s="672">
        <v>26415</v>
      </c>
      <c r="G32" s="663">
        <f t="shared" si="0"/>
        <v>-61.264920667507404</v>
      </c>
      <c r="H32" s="663">
        <f t="shared" si="1"/>
        <v>-46.637441667845096</v>
      </c>
      <c r="I32" s="663">
        <f t="shared" si="2"/>
        <v>-0.18138533046139896</v>
      </c>
    </row>
    <row r="33" spans="2:9" x14ac:dyDescent="0.2">
      <c r="B33" s="659" t="s">
        <v>314</v>
      </c>
      <c r="C33" s="664" t="s">
        <v>53</v>
      </c>
      <c r="D33" s="661">
        <v>43791</v>
      </c>
      <c r="E33" s="661">
        <v>33935</v>
      </c>
      <c r="F33" s="662">
        <v>38014</v>
      </c>
      <c r="G33" s="664" t="s">
        <v>53</v>
      </c>
      <c r="H33" s="663">
        <f t="shared" si="1"/>
        <v>-13.192208444657577</v>
      </c>
      <c r="I33" s="663">
        <f t="shared" si="2"/>
        <v>12.020038308531015</v>
      </c>
    </row>
    <row r="34" spans="2:9" x14ac:dyDescent="0.2">
      <c r="B34" s="659" t="s">
        <v>315</v>
      </c>
      <c r="C34" s="660">
        <v>6754</v>
      </c>
      <c r="D34" s="661">
        <v>33491</v>
      </c>
      <c r="E34" s="661">
        <v>27925</v>
      </c>
      <c r="F34" s="662">
        <v>33233</v>
      </c>
      <c r="G34" s="663">
        <f t="shared" si="0"/>
        <v>392.04915605567072</v>
      </c>
      <c r="H34" s="663">
        <f t="shared" si="1"/>
        <v>-0.7703562151025648</v>
      </c>
      <c r="I34" s="663">
        <f t="shared" si="2"/>
        <v>19.008057296329454</v>
      </c>
    </row>
    <row r="35" spans="2:9" x14ac:dyDescent="0.2">
      <c r="B35" s="659" t="s">
        <v>316</v>
      </c>
      <c r="C35" s="660">
        <v>12673</v>
      </c>
      <c r="D35" s="661">
        <v>9673</v>
      </c>
      <c r="E35" s="661">
        <v>5695</v>
      </c>
      <c r="F35" s="662">
        <v>6438</v>
      </c>
      <c r="G35" s="663">
        <f t="shared" si="0"/>
        <v>-49.199084668192221</v>
      </c>
      <c r="H35" s="663">
        <f t="shared" si="1"/>
        <v>-33.443605913367101</v>
      </c>
      <c r="I35" s="663">
        <f t="shared" si="2"/>
        <v>13.046532045654082</v>
      </c>
    </row>
    <row r="36" spans="2:9" x14ac:dyDescent="0.2">
      <c r="B36" s="659" t="s">
        <v>317</v>
      </c>
      <c r="C36" s="660">
        <v>10839</v>
      </c>
      <c r="D36" s="661">
        <v>7057</v>
      </c>
      <c r="E36" s="671">
        <v>5360</v>
      </c>
      <c r="F36" s="662">
        <v>5373</v>
      </c>
      <c r="G36" s="663">
        <f t="shared" si="0"/>
        <v>-50.429006365900911</v>
      </c>
      <c r="H36" s="663">
        <f t="shared" si="1"/>
        <v>-23.862831231401447</v>
      </c>
      <c r="I36" s="663">
        <f t="shared" si="2"/>
        <v>0.2425373134328358</v>
      </c>
    </row>
    <row r="37" spans="2:9" x14ac:dyDescent="0.2">
      <c r="B37" s="659" t="s">
        <v>318</v>
      </c>
      <c r="C37" s="660">
        <v>8411</v>
      </c>
      <c r="D37" s="661">
        <v>7931</v>
      </c>
      <c r="E37" s="661">
        <v>4411</v>
      </c>
      <c r="F37" s="662">
        <v>3886</v>
      </c>
      <c r="G37" s="663">
        <f t="shared" si="0"/>
        <v>-53.798597075258591</v>
      </c>
      <c r="H37" s="663">
        <f t="shared" si="1"/>
        <v>-51.002395662589841</v>
      </c>
      <c r="I37" s="663">
        <f t="shared" si="2"/>
        <v>-11.902063024257538</v>
      </c>
    </row>
    <row r="38" spans="2:9" x14ac:dyDescent="0.2">
      <c r="B38" s="659" t="s">
        <v>319</v>
      </c>
      <c r="C38" s="660">
        <v>22330</v>
      </c>
      <c r="D38" s="661">
        <v>22360</v>
      </c>
      <c r="E38" s="661">
        <v>15354</v>
      </c>
      <c r="F38" s="662">
        <v>15937</v>
      </c>
      <c r="G38" s="663">
        <f t="shared" si="0"/>
        <v>-28.629646215853111</v>
      </c>
      <c r="H38" s="663">
        <f t="shared" si="1"/>
        <v>-28.725402504472271</v>
      </c>
      <c r="I38" s="663">
        <f t="shared" si="2"/>
        <v>3.7970561417220265</v>
      </c>
    </row>
    <row r="39" spans="2:9" x14ac:dyDescent="0.2">
      <c r="E39" s="673"/>
      <c r="H39" s="647" t="s">
        <v>149</v>
      </c>
    </row>
    <row r="40" spans="2:9" x14ac:dyDescent="0.2">
      <c r="B40" s="674" t="s">
        <v>286</v>
      </c>
    </row>
    <row r="41" spans="2:9" x14ac:dyDescent="0.2">
      <c r="B41" s="675" t="s">
        <v>352</v>
      </c>
    </row>
  </sheetData>
  <mergeCells count="3">
    <mergeCell ref="B9:B10"/>
    <mergeCell ref="C9:F9"/>
    <mergeCell ref="G9:I9"/>
  </mergeCells>
  <hyperlinks>
    <hyperlink ref="A1" location="Indice!B1" display="Torna all'indice"/>
  </hyperlink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W105"/>
  <sheetViews>
    <sheetView zoomScaleNormal="100" workbookViewId="0">
      <selection activeCell="K36" sqref="K36"/>
    </sheetView>
  </sheetViews>
  <sheetFormatPr defaultRowHeight="14.25" x14ac:dyDescent="0.2"/>
  <cols>
    <col min="1" max="1" width="15" style="647" customWidth="1"/>
    <col min="2" max="6" width="9.140625" style="647"/>
    <col min="7" max="7" width="10.7109375" style="647" customWidth="1"/>
    <col min="8" max="16384" width="9.140625" style="647"/>
  </cols>
  <sheetData>
    <row r="1" spans="1:23" ht="21" customHeight="1" x14ac:dyDescent="0.25">
      <c r="A1" s="699" t="s">
        <v>490</v>
      </c>
    </row>
    <row r="2" spans="1:23" x14ac:dyDescent="0.2">
      <c r="A2" s="543" t="s">
        <v>276</v>
      </c>
      <c r="B2" s="646" t="s">
        <v>347</v>
      </c>
    </row>
    <row r="4" spans="1:23" x14ac:dyDescent="0.2">
      <c r="A4" s="676" t="s">
        <v>353</v>
      </c>
      <c r="B4" s="676" t="s">
        <v>354</v>
      </c>
    </row>
    <row r="5" spans="1:23" x14ac:dyDescent="0.2">
      <c r="A5" s="676" t="s">
        <v>355</v>
      </c>
      <c r="B5" s="676" t="s">
        <v>356</v>
      </c>
      <c r="W5" s="677"/>
    </row>
    <row r="6" spans="1:23" x14ac:dyDescent="0.2">
      <c r="A6" s="678"/>
      <c r="B6" s="679" t="s">
        <v>279</v>
      </c>
      <c r="C6" s="679" t="s">
        <v>18</v>
      </c>
      <c r="D6" s="679" t="s">
        <v>19</v>
      </c>
      <c r="E6" s="679" t="s">
        <v>20</v>
      </c>
      <c r="F6" s="679" t="s">
        <v>21</v>
      </c>
      <c r="G6" s="679" t="s">
        <v>22</v>
      </c>
      <c r="H6" s="679" t="s">
        <v>23</v>
      </c>
      <c r="I6" s="679" t="s">
        <v>24</v>
      </c>
      <c r="J6" s="679" t="s">
        <v>25</v>
      </c>
      <c r="K6" s="679" t="s">
        <v>26</v>
      </c>
      <c r="L6" s="679" t="s">
        <v>27</v>
      </c>
      <c r="M6" s="679" t="s">
        <v>28</v>
      </c>
      <c r="N6" s="679" t="s">
        <v>29</v>
      </c>
      <c r="O6" s="679" t="s">
        <v>30</v>
      </c>
      <c r="P6" s="679" t="s">
        <v>31</v>
      </c>
      <c r="Q6" s="679" t="s">
        <v>32</v>
      </c>
      <c r="R6" s="679" t="s">
        <v>33</v>
      </c>
      <c r="S6" s="679" t="s">
        <v>34</v>
      </c>
      <c r="T6" s="679" t="s">
        <v>35</v>
      </c>
      <c r="U6" s="679" t="s">
        <v>36</v>
      </c>
      <c r="V6" s="679" t="s">
        <v>37</v>
      </c>
      <c r="W6" s="679" t="s">
        <v>38</v>
      </c>
    </row>
    <row r="7" spans="1:23" x14ac:dyDescent="0.2">
      <c r="A7" s="609" t="s">
        <v>294</v>
      </c>
      <c r="B7" s="679" t="s">
        <v>323</v>
      </c>
      <c r="C7" s="680">
        <v>6362</v>
      </c>
      <c r="D7" s="680">
        <v>6304</v>
      </c>
      <c r="E7" s="680">
        <v>6314</v>
      </c>
      <c r="F7" s="680">
        <v>6059</v>
      </c>
      <c r="G7" s="680">
        <v>6260</v>
      </c>
      <c r="H7" s="680">
        <v>6210</v>
      </c>
      <c r="I7" s="680">
        <v>6221</v>
      </c>
      <c r="J7" s="680">
        <v>6041</v>
      </c>
      <c r="K7" s="680">
        <v>5833</v>
      </c>
      <c r="L7" s="680">
        <v>5569</v>
      </c>
      <c r="M7" s="680">
        <v>5709</v>
      </c>
      <c r="N7" s="680">
        <v>5210</v>
      </c>
      <c r="O7" s="680">
        <v>4845</v>
      </c>
      <c r="P7" s="680">
        <v>4761</v>
      </c>
      <c r="Q7" s="680">
        <v>4612</v>
      </c>
      <c r="R7" s="680">
        <v>4532</v>
      </c>
      <c r="S7" s="680">
        <v>4270</v>
      </c>
      <c r="T7" s="680">
        <v>4277</v>
      </c>
      <c r="U7" s="680">
        <v>4116</v>
      </c>
      <c r="V7" s="680">
        <v>3181</v>
      </c>
      <c r="W7" s="680">
        <v>3639</v>
      </c>
    </row>
    <row r="8" spans="1:23" x14ac:dyDescent="0.2">
      <c r="A8" s="609" t="s">
        <v>295</v>
      </c>
      <c r="B8" s="679" t="s">
        <v>295</v>
      </c>
      <c r="C8" s="681" t="s">
        <v>357</v>
      </c>
      <c r="D8" s="681" t="s">
        <v>357</v>
      </c>
      <c r="E8" s="681" t="s">
        <v>357</v>
      </c>
      <c r="F8" s="680">
        <v>1202</v>
      </c>
      <c r="G8" s="680">
        <v>1315</v>
      </c>
      <c r="H8" s="680">
        <v>1339</v>
      </c>
      <c r="I8" s="680">
        <v>1298</v>
      </c>
      <c r="J8" s="680">
        <v>1324</v>
      </c>
      <c r="K8" s="680">
        <v>1162</v>
      </c>
      <c r="L8" s="680">
        <v>1088</v>
      </c>
      <c r="M8" s="680">
        <v>1126</v>
      </c>
      <c r="N8" s="680">
        <v>1118</v>
      </c>
      <c r="O8" s="680">
        <v>1205</v>
      </c>
      <c r="P8" s="680">
        <v>1192</v>
      </c>
      <c r="Q8" s="680">
        <v>1246</v>
      </c>
      <c r="R8" s="680">
        <v>1310</v>
      </c>
      <c r="S8" s="680">
        <v>1222</v>
      </c>
      <c r="T8" s="680">
        <v>1201</v>
      </c>
      <c r="U8" s="680">
        <v>1214</v>
      </c>
      <c r="V8" s="680">
        <v>1024</v>
      </c>
      <c r="W8" s="680">
        <v>1100</v>
      </c>
    </row>
    <row r="9" spans="1:23" x14ac:dyDescent="0.2">
      <c r="A9" s="609" t="s">
        <v>324</v>
      </c>
      <c r="B9" s="679" t="s">
        <v>325</v>
      </c>
      <c r="C9" s="680">
        <v>3291</v>
      </c>
      <c r="D9" s="680">
        <v>3371</v>
      </c>
      <c r="E9" s="680">
        <v>3477</v>
      </c>
      <c r="F9" s="680">
        <v>3360</v>
      </c>
      <c r="G9" s="680">
        <v>3158</v>
      </c>
      <c r="H9" s="680">
        <v>2750</v>
      </c>
      <c r="I9" s="680">
        <v>2852</v>
      </c>
      <c r="J9" s="680">
        <v>2755</v>
      </c>
      <c r="K9" s="680">
        <v>2613</v>
      </c>
      <c r="L9" s="680">
        <v>2331</v>
      </c>
      <c r="M9" s="680">
        <v>2436</v>
      </c>
      <c r="N9" s="680">
        <v>2429</v>
      </c>
      <c r="O9" s="680">
        <v>2405</v>
      </c>
      <c r="P9" s="680">
        <v>2507</v>
      </c>
      <c r="Q9" s="680">
        <v>2559</v>
      </c>
      <c r="R9" s="680">
        <v>2566</v>
      </c>
      <c r="S9" s="680">
        <v>2560</v>
      </c>
      <c r="T9" s="680">
        <v>2609</v>
      </c>
      <c r="U9" s="680">
        <v>2446</v>
      </c>
      <c r="V9" s="680">
        <v>2121</v>
      </c>
      <c r="W9" s="680">
        <v>2075</v>
      </c>
    </row>
    <row r="10" spans="1:23" x14ac:dyDescent="0.2">
      <c r="A10" s="609" t="s">
        <v>297</v>
      </c>
      <c r="B10" s="679" t="s">
        <v>358</v>
      </c>
      <c r="C10" s="680">
        <v>1582</v>
      </c>
      <c r="D10" s="680">
        <v>1638</v>
      </c>
      <c r="E10" s="680">
        <v>1563</v>
      </c>
      <c r="F10" s="680">
        <v>1398</v>
      </c>
      <c r="G10" s="681" t="s">
        <v>357</v>
      </c>
      <c r="H10" s="680">
        <v>1200</v>
      </c>
      <c r="I10" s="680">
        <v>1222</v>
      </c>
      <c r="J10" s="680">
        <v>1082</v>
      </c>
      <c r="K10" s="680">
        <v>898</v>
      </c>
      <c r="L10" s="680">
        <v>750</v>
      </c>
      <c r="M10" s="680">
        <v>726</v>
      </c>
      <c r="N10" s="680">
        <v>647</v>
      </c>
      <c r="O10" s="680">
        <v>606</v>
      </c>
      <c r="P10" s="680">
        <v>568</v>
      </c>
      <c r="Q10" s="680">
        <v>558</v>
      </c>
      <c r="R10" s="680">
        <v>566</v>
      </c>
      <c r="S10" s="680">
        <v>547</v>
      </c>
      <c r="T10" s="680">
        <v>569</v>
      </c>
      <c r="U10" s="680">
        <v>530</v>
      </c>
      <c r="V10" s="680">
        <v>472</v>
      </c>
      <c r="W10" s="680">
        <v>446</v>
      </c>
    </row>
    <row r="11" spans="1:23" x14ac:dyDescent="0.2">
      <c r="A11" s="609" t="s">
        <v>298</v>
      </c>
      <c r="B11" s="679" t="s">
        <v>359</v>
      </c>
      <c r="C11" s="680">
        <v>6015</v>
      </c>
      <c r="D11" s="680">
        <v>5779</v>
      </c>
      <c r="E11" s="680">
        <v>5600</v>
      </c>
      <c r="F11" s="680">
        <v>5333</v>
      </c>
      <c r="G11" s="680">
        <v>5254</v>
      </c>
      <c r="H11" s="680">
        <v>5123</v>
      </c>
      <c r="I11" s="680">
        <v>5241</v>
      </c>
      <c r="J11" s="680">
        <v>4975</v>
      </c>
      <c r="K11" s="680">
        <v>4850</v>
      </c>
      <c r="L11" s="680">
        <v>4537</v>
      </c>
      <c r="M11" s="680">
        <v>4891</v>
      </c>
      <c r="N11" s="680">
        <v>4785</v>
      </c>
      <c r="O11" s="680">
        <v>4646</v>
      </c>
      <c r="P11" s="680">
        <v>4823</v>
      </c>
      <c r="Q11" s="680">
        <v>4888</v>
      </c>
      <c r="R11" s="680">
        <v>4866</v>
      </c>
      <c r="S11" s="680">
        <v>4730</v>
      </c>
      <c r="T11" s="680">
        <v>4783</v>
      </c>
      <c r="U11" s="680">
        <v>4628</v>
      </c>
      <c r="V11" s="680">
        <v>3938</v>
      </c>
      <c r="W11" s="680">
        <v>3886</v>
      </c>
    </row>
    <row r="12" spans="1:23" x14ac:dyDescent="0.2">
      <c r="A12" s="609" t="s">
        <v>299</v>
      </c>
      <c r="B12" s="679" t="s">
        <v>299</v>
      </c>
      <c r="C12" s="680">
        <v>1754</v>
      </c>
      <c r="D12" s="680">
        <v>2073</v>
      </c>
      <c r="E12" s="680">
        <v>1846</v>
      </c>
      <c r="F12" s="680">
        <v>2104</v>
      </c>
      <c r="G12" s="680">
        <v>2228</v>
      </c>
      <c r="H12" s="680">
        <v>2597</v>
      </c>
      <c r="I12" s="680">
        <v>2436</v>
      </c>
      <c r="J12" s="680">
        <v>1792</v>
      </c>
      <c r="K12" s="680">
        <v>1446</v>
      </c>
      <c r="L12" s="680">
        <v>1290</v>
      </c>
      <c r="M12" s="680">
        <v>1412</v>
      </c>
      <c r="N12" s="680">
        <v>1288</v>
      </c>
      <c r="O12" s="680">
        <v>1308</v>
      </c>
      <c r="P12" s="680">
        <v>1329</v>
      </c>
      <c r="Q12" s="680">
        <v>1337</v>
      </c>
      <c r="R12" s="680">
        <v>1108</v>
      </c>
      <c r="S12" s="680">
        <v>1311</v>
      </c>
      <c r="T12" s="680">
        <v>1389</v>
      </c>
      <c r="U12" s="680">
        <v>1308</v>
      </c>
      <c r="V12" s="680">
        <v>1187</v>
      </c>
      <c r="W12" s="680">
        <v>1332</v>
      </c>
    </row>
    <row r="13" spans="1:23" x14ac:dyDescent="0.2">
      <c r="A13" s="609" t="s">
        <v>300</v>
      </c>
      <c r="B13" s="679" t="s">
        <v>328</v>
      </c>
      <c r="C13" s="680">
        <v>2667</v>
      </c>
      <c r="D13" s="680">
        <v>2361</v>
      </c>
      <c r="E13" s="680">
        <v>2084</v>
      </c>
      <c r="F13" s="680">
        <v>1953</v>
      </c>
      <c r="G13" s="680">
        <v>1501</v>
      </c>
      <c r="H13" s="680">
        <v>2038</v>
      </c>
      <c r="I13" s="680">
        <v>1799</v>
      </c>
      <c r="J13" s="680">
        <v>2189</v>
      </c>
      <c r="K13" s="680">
        <v>2155</v>
      </c>
      <c r="L13" s="680">
        <v>1818</v>
      </c>
      <c r="M13" s="680">
        <v>1525</v>
      </c>
      <c r="N13" s="680">
        <v>1731</v>
      </c>
      <c r="O13" s="680">
        <v>1492</v>
      </c>
      <c r="P13" s="680">
        <v>1742</v>
      </c>
      <c r="Q13" s="680">
        <v>1676</v>
      </c>
      <c r="R13" s="680">
        <v>1645</v>
      </c>
      <c r="S13" s="680">
        <v>1626</v>
      </c>
      <c r="T13" s="680">
        <v>1658</v>
      </c>
      <c r="U13" s="681" t="s">
        <v>357</v>
      </c>
      <c r="V13" s="681">
        <v>1127</v>
      </c>
      <c r="W13" s="681" t="s">
        <v>357</v>
      </c>
    </row>
    <row r="14" spans="1:23" x14ac:dyDescent="0.2">
      <c r="A14" s="609" t="s">
        <v>301</v>
      </c>
      <c r="B14" s="679" t="s">
        <v>329</v>
      </c>
      <c r="C14" s="680">
        <v>2430</v>
      </c>
      <c r="D14" s="680">
        <v>2063</v>
      </c>
      <c r="E14" s="680">
        <v>1900</v>
      </c>
      <c r="F14" s="680">
        <v>1844</v>
      </c>
      <c r="G14" s="680">
        <v>2010</v>
      </c>
      <c r="H14" s="680">
        <v>1879</v>
      </c>
      <c r="I14" s="680">
        <v>1791</v>
      </c>
      <c r="J14" s="680">
        <v>1719</v>
      </c>
      <c r="K14" s="680">
        <v>1680</v>
      </c>
      <c r="L14" s="680">
        <v>1718</v>
      </c>
      <c r="M14" s="680">
        <v>1552</v>
      </c>
      <c r="N14" s="680">
        <v>1411</v>
      </c>
      <c r="O14" s="680">
        <v>1379</v>
      </c>
      <c r="P14" s="680">
        <v>1333</v>
      </c>
      <c r="Q14" s="680">
        <v>1298</v>
      </c>
      <c r="R14" s="680">
        <v>1282</v>
      </c>
      <c r="S14" s="680">
        <v>1232</v>
      </c>
      <c r="T14" s="680">
        <v>1224</v>
      </c>
      <c r="U14" s="680">
        <v>1212</v>
      </c>
      <c r="V14" s="680">
        <v>1009</v>
      </c>
      <c r="W14" s="680">
        <v>1165</v>
      </c>
    </row>
    <row r="15" spans="1:23" x14ac:dyDescent="0.2">
      <c r="A15" s="609" t="s">
        <v>302</v>
      </c>
      <c r="B15" s="679" t="s">
        <v>330</v>
      </c>
      <c r="C15" s="680">
        <v>3679</v>
      </c>
      <c r="D15" s="680">
        <v>3580</v>
      </c>
      <c r="E15" s="680">
        <v>3601</v>
      </c>
      <c r="F15" s="680">
        <v>3252</v>
      </c>
      <c r="G15" s="680">
        <v>3067</v>
      </c>
      <c r="H15" s="680">
        <v>3259</v>
      </c>
      <c r="I15" s="680">
        <v>3182</v>
      </c>
      <c r="J15" s="680">
        <v>2867</v>
      </c>
      <c r="K15" s="680">
        <v>2703</v>
      </c>
      <c r="L15" s="680">
        <v>2589</v>
      </c>
      <c r="M15" s="680">
        <v>2478</v>
      </c>
      <c r="N15" s="680">
        <v>2475</v>
      </c>
      <c r="O15" s="680">
        <v>2669</v>
      </c>
      <c r="P15" s="680">
        <v>2723</v>
      </c>
      <c r="Q15" s="680">
        <v>2895</v>
      </c>
      <c r="R15" s="680">
        <v>3023</v>
      </c>
      <c r="S15" s="680">
        <v>2991</v>
      </c>
      <c r="T15" s="680">
        <v>2971</v>
      </c>
      <c r="U15" s="680">
        <v>2944</v>
      </c>
      <c r="V15" s="680">
        <v>1998</v>
      </c>
      <c r="W15" s="680">
        <v>2493</v>
      </c>
    </row>
    <row r="16" spans="1:23" x14ac:dyDescent="0.2">
      <c r="A16" s="609" t="s">
        <v>303</v>
      </c>
      <c r="B16" s="679" t="s">
        <v>331</v>
      </c>
      <c r="C16" s="680">
        <v>2596</v>
      </c>
      <c r="D16" s="680">
        <v>2244</v>
      </c>
      <c r="E16" s="680">
        <v>1925</v>
      </c>
      <c r="F16" s="680">
        <v>1798</v>
      </c>
      <c r="G16" s="680">
        <v>1779</v>
      </c>
      <c r="H16" s="680">
        <v>1676</v>
      </c>
      <c r="I16" s="680">
        <v>1677</v>
      </c>
      <c r="J16" s="680">
        <v>1514</v>
      </c>
      <c r="K16" s="680">
        <v>1456</v>
      </c>
      <c r="L16" s="680">
        <v>1348</v>
      </c>
      <c r="M16" s="680">
        <v>1250</v>
      </c>
      <c r="N16" s="680">
        <v>1162</v>
      </c>
      <c r="O16" s="680">
        <v>1076</v>
      </c>
      <c r="P16" s="680">
        <v>1104</v>
      </c>
      <c r="Q16" s="680">
        <v>1065</v>
      </c>
      <c r="R16" s="680">
        <v>1090</v>
      </c>
      <c r="S16" s="680">
        <v>1098</v>
      </c>
      <c r="T16" s="680">
        <v>1082</v>
      </c>
      <c r="U16" s="680">
        <v>1093</v>
      </c>
      <c r="V16" s="680">
        <v>870</v>
      </c>
      <c r="W16" s="680">
        <v>1038</v>
      </c>
    </row>
    <row r="17" spans="1:23" x14ac:dyDescent="0.2">
      <c r="A17" s="609" t="s">
        <v>304</v>
      </c>
      <c r="B17" s="679" t="s">
        <v>332</v>
      </c>
      <c r="C17" s="680">
        <v>5143</v>
      </c>
      <c r="D17" s="680">
        <v>5556</v>
      </c>
      <c r="E17" s="680">
        <v>6074</v>
      </c>
      <c r="F17" s="680">
        <v>5637</v>
      </c>
      <c r="G17" s="680">
        <v>5051</v>
      </c>
      <c r="H17" s="680">
        <v>5365</v>
      </c>
      <c r="I17" s="680">
        <v>5817</v>
      </c>
      <c r="J17" s="680">
        <v>5194</v>
      </c>
      <c r="K17" s="680">
        <v>5087</v>
      </c>
      <c r="L17" s="680">
        <v>4261</v>
      </c>
      <c r="M17" s="680">
        <v>4211</v>
      </c>
      <c r="N17" s="680">
        <v>3744</v>
      </c>
      <c r="O17" s="680">
        <v>3584</v>
      </c>
      <c r="P17" s="680">
        <v>3349</v>
      </c>
      <c r="Q17" s="680">
        <v>3556</v>
      </c>
      <c r="R17" s="680">
        <v>3483</v>
      </c>
      <c r="S17" s="680">
        <v>3516</v>
      </c>
      <c r="T17" s="680">
        <v>3407</v>
      </c>
      <c r="U17" s="680">
        <v>3161</v>
      </c>
      <c r="V17" s="680">
        <v>2473</v>
      </c>
      <c r="W17" s="680">
        <v>2953</v>
      </c>
    </row>
    <row r="18" spans="1:23" s="682" customFormat="1" x14ac:dyDescent="0.2">
      <c r="A18" s="598" t="s">
        <v>9</v>
      </c>
      <c r="B18" s="679" t="s">
        <v>281</v>
      </c>
      <c r="C18" s="680">
        <v>6553</v>
      </c>
      <c r="D18" s="680">
        <v>6642</v>
      </c>
      <c r="E18" s="680">
        <v>6240</v>
      </c>
      <c r="F18" s="680">
        <v>5969</v>
      </c>
      <c r="G18" s="680">
        <v>5786</v>
      </c>
      <c r="H18" s="680">
        <v>5734</v>
      </c>
      <c r="I18" s="680">
        <v>5597</v>
      </c>
      <c r="J18" s="680">
        <v>5298</v>
      </c>
      <c r="K18" s="680">
        <v>5208</v>
      </c>
      <c r="L18" s="680">
        <v>5148</v>
      </c>
      <c r="M18" s="680">
        <v>4919</v>
      </c>
      <c r="N18" s="680">
        <v>4493</v>
      </c>
      <c r="O18" s="680">
        <v>4313</v>
      </c>
      <c r="P18" s="680">
        <v>4132</v>
      </c>
      <c r="Q18" s="680">
        <v>4061</v>
      </c>
      <c r="R18" s="680">
        <v>4107</v>
      </c>
      <c r="S18" s="680">
        <v>4072</v>
      </c>
      <c r="T18" s="680">
        <v>4016</v>
      </c>
      <c r="U18" s="680">
        <v>3999</v>
      </c>
      <c r="V18" s="680">
        <v>2670</v>
      </c>
      <c r="W18" s="680">
        <v>3462.1514390915572</v>
      </c>
    </row>
    <row r="19" spans="1:23" x14ac:dyDescent="0.2">
      <c r="A19" s="609" t="s">
        <v>305</v>
      </c>
      <c r="B19" s="679" t="s">
        <v>333</v>
      </c>
      <c r="C19" s="680">
        <v>5058</v>
      </c>
      <c r="D19" s="680">
        <v>4998</v>
      </c>
      <c r="E19" s="680">
        <v>4779</v>
      </c>
      <c r="F19" s="680">
        <v>4393</v>
      </c>
      <c r="G19" s="680">
        <v>3132</v>
      </c>
      <c r="H19" s="680">
        <v>3480</v>
      </c>
      <c r="I19" s="680">
        <v>2843</v>
      </c>
      <c r="J19" s="680">
        <v>2529</v>
      </c>
      <c r="K19" s="680">
        <v>2162</v>
      </c>
      <c r="L19" s="680">
        <v>2151</v>
      </c>
      <c r="M19" s="680">
        <v>1849</v>
      </c>
      <c r="N19" s="680">
        <v>1602</v>
      </c>
      <c r="O19" s="680">
        <v>1304</v>
      </c>
      <c r="P19" s="680">
        <v>1247</v>
      </c>
      <c r="Q19" s="680">
        <v>1118</v>
      </c>
      <c r="R19" s="680">
        <v>1136</v>
      </c>
      <c r="S19" s="680">
        <v>980</v>
      </c>
      <c r="T19" s="680">
        <v>857</v>
      </c>
      <c r="U19" s="680">
        <v>768</v>
      </c>
      <c r="V19" s="680">
        <v>483</v>
      </c>
      <c r="W19" s="680">
        <v>498</v>
      </c>
    </row>
    <row r="20" spans="1:23" x14ac:dyDescent="0.2">
      <c r="A20" s="609" t="s">
        <v>306</v>
      </c>
      <c r="B20" s="679" t="s">
        <v>334</v>
      </c>
      <c r="C20" s="680">
        <v>2487</v>
      </c>
      <c r="D20" s="680">
        <v>2714</v>
      </c>
      <c r="E20" s="680">
        <v>2887</v>
      </c>
      <c r="F20" s="680">
        <v>2818</v>
      </c>
      <c r="G20" s="680">
        <v>2489</v>
      </c>
      <c r="H20" s="680">
        <v>2426</v>
      </c>
      <c r="I20" s="680">
        <v>2756</v>
      </c>
      <c r="J20" s="680">
        <v>2467</v>
      </c>
      <c r="K20" s="680">
        <v>1817</v>
      </c>
      <c r="L20" s="680">
        <v>1897</v>
      </c>
      <c r="M20" s="680">
        <v>2036</v>
      </c>
      <c r="N20" s="680">
        <v>2044</v>
      </c>
      <c r="O20" s="680">
        <v>2143</v>
      </c>
      <c r="P20" s="680">
        <v>2300</v>
      </c>
      <c r="Q20" s="680">
        <v>2299</v>
      </c>
      <c r="R20" s="680">
        <v>2361</v>
      </c>
      <c r="S20" s="680">
        <v>2474</v>
      </c>
      <c r="T20" s="680">
        <v>2480</v>
      </c>
      <c r="U20" s="680">
        <v>2375</v>
      </c>
      <c r="V20" s="680">
        <v>2128</v>
      </c>
      <c r="W20" s="680">
        <v>2114</v>
      </c>
    </row>
    <row r="21" spans="1:23" x14ac:dyDescent="0.2">
      <c r="A21" s="609" t="s">
        <v>307</v>
      </c>
      <c r="B21" s="679" t="s">
        <v>335</v>
      </c>
      <c r="C21" s="680">
        <v>2037</v>
      </c>
      <c r="D21" s="680">
        <v>2150</v>
      </c>
      <c r="E21" s="680">
        <v>2117</v>
      </c>
      <c r="F21" s="680">
        <v>2313</v>
      </c>
      <c r="G21" s="680">
        <v>2524</v>
      </c>
      <c r="H21" s="680">
        <v>2508</v>
      </c>
      <c r="I21" s="680">
        <v>2475</v>
      </c>
      <c r="J21" s="680">
        <v>1811</v>
      </c>
      <c r="K21" s="680">
        <v>1390</v>
      </c>
      <c r="L21" s="680">
        <v>1346</v>
      </c>
      <c r="M21" s="680">
        <v>1284</v>
      </c>
      <c r="N21" s="680">
        <v>1316</v>
      </c>
      <c r="O21" s="680">
        <v>1348</v>
      </c>
      <c r="P21" s="680">
        <v>1273</v>
      </c>
      <c r="Q21" s="680">
        <v>1230</v>
      </c>
      <c r="R21" s="680">
        <v>1298</v>
      </c>
      <c r="S21" s="680">
        <v>1250</v>
      </c>
      <c r="T21" s="680">
        <v>1207</v>
      </c>
      <c r="U21" s="680">
        <v>1354</v>
      </c>
      <c r="V21" s="680">
        <v>1131</v>
      </c>
      <c r="W21" s="680">
        <v>1138</v>
      </c>
    </row>
    <row r="22" spans="1:23" x14ac:dyDescent="0.2">
      <c r="A22" s="609" t="s">
        <v>308</v>
      </c>
      <c r="B22" s="679" t="s">
        <v>336</v>
      </c>
      <c r="C22" s="680">
        <v>2683</v>
      </c>
      <c r="D22" s="680">
        <v>2484</v>
      </c>
      <c r="E22" s="680">
        <v>2347</v>
      </c>
      <c r="F22" s="680">
        <v>2176</v>
      </c>
      <c r="G22" s="680">
        <v>2283</v>
      </c>
      <c r="H22" s="680">
        <v>2322</v>
      </c>
      <c r="I22" s="680">
        <v>2785</v>
      </c>
      <c r="J22" s="680">
        <v>2561</v>
      </c>
      <c r="K22" s="680">
        <v>2342</v>
      </c>
      <c r="L22" s="680">
        <v>2360</v>
      </c>
      <c r="M22" s="680">
        <v>2555</v>
      </c>
      <c r="N22" s="680">
        <v>2625</v>
      </c>
      <c r="O22" s="680">
        <v>2331</v>
      </c>
      <c r="P22" s="680">
        <v>2230</v>
      </c>
      <c r="Q22" s="680">
        <v>2394</v>
      </c>
      <c r="R22" s="680">
        <v>2088</v>
      </c>
      <c r="S22" s="680">
        <v>2153</v>
      </c>
      <c r="T22" s="680">
        <v>2023</v>
      </c>
      <c r="U22" s="680">
        <v>2111</v>
      </c>
      <c r="V22" s="680">
        <v>1536</v>
      </c>
      <c r="W22" s="680">
        <v>1957</v>
      </c>
    </row>
    <row r="23" spans="1:23" x14ac:dyDescent="0.2">
      <c r="A23" s="609" t="s">
        <v>309</v>
      </c>
      <c r="B23" s="679" t="s">
        <v>337</v>
      </c>
      <c r="C23" s="680">
        <v>2367</v>
      </c>
      <c r="D23" s="680">
        <v>2553</v>
      </c>
      <c r="E23" s="680">
        <v>2625</v>
      </c>
      <c r="F23" s="680">
        <v>2773</v>
      </c>
      <c r="G23" s="680">
        <v>2724</v>
      </c>
      <c r="H23" s="680">
        <v>2776</v>
      </c>
      <c r="I23" s="680">
        <v>2727</v>
      </c>
      <c r="J23" s="680">
        <v>2525</v>
      </c>
      <c r="K23" s="680">
        <v>2320</v>
      </c>
      <c r="L23" s="680">
        <v>2163</v>
      </c>
      <c r="M23" s="680">
        <v>2020</v>
      </c>
      <c r="N23" s="680">
        <v>1911</v>
      </c>
      <c r="O23" s="680">
        <v>2027</v>
      </c>
      <c r="P23" s="680">
        <v>2037</v>
      </c>
      <c r="Q23" s="680">
        <v>2121</v>
      </c>
      <c r="R23" s="680">
        <v>2170</v>
      </c>
      <c r="S23" s="680">
        <v>2189</v>
      </c>
      <c r="T23" s="680">
        <v>2250</v>
      </c>
      <c r="U23" s="680">
        <v>2210</v>
      </c>
      <c r="V23" s="680">
        <v>1813</v>
      </c>
      <c r="W23" s="680">
        <v>1911</v>
      </c>
    </row>
    <row r="24" spans="1:23" s="682" customFormat="1" x14ac:dyDescent="0.2">
      <c r="A24" s="609" t="s">
        <v>310</v>
      </c>
      <c r="B24" s="679" t="s">
        <v>310</v>
      </c>
      <c r="C24" s="680">
        <v>3145</v>
      </c>
      <c r="D24" s="680">
        <v>3325</v>
      </c>
      <c r="E24" s="680">
        <v>2990</v>
      </c>
      <c r="F24" s="680">
        <v>3204</v>
      </c>
      <c r="G24" s="680">
        <v>2831</v>
      </c>
      <c r="H24" s="680">
        <v>2928</v>
      </c>
      <c r="I24" s="680">
        <v>2946</v>
      </c>
      <c r="J24" s="680">
        <v>2837</v>
      </c>
      <c r="K24" s="680">
        <v>2550</v>
      </c>
      <c r="L24" s="680">
        <v>2570</v>
      </c>
      <c r="M24" s="680">
        <v>3759</v>
      </c>
      <c r="N24" s="680">
        <v>3808</v>
      </c>
      <c r="O24" s="680">
        <v>3702</v>
      </c>
      <c r="P24" s="680">
        <v>4159</v>
      </c>
      <c r="Q24" s="680">
        <v>3866</v>
      </c>
      <c r="R24" s="680">
        <v>4061</v>
      </c>
      <c r="S24" s="680">
        <v>4028</v>
      </c>
      <c r="T24" s="680">
        <v>3483</v>
      </c>
      <c r="U24" s="680">
        <v>3232</v>
      </c>
      <c r="V24" s="680">
        <v>2217</v>
      </c>
      <c r="W24" s="680">
        <v>2951</v>
      </c>
    </row>
    <row r="25" spans="1:23" x14ac:dyDescent="0.2">
      <c r="A25" s="609" t="s">
        <v>311</v>
      </c>
      <c r="B25" s="679" t="s">
        <v>338</v>
      </c>
      <c r="C25" s="680">
        <v>690</v>
      </c>
      <c r="D25" s="680">
        <v>684</v>
      </c>
      <c r="E25" s="680">
        <v>654</v>
      </c>
      <c r="F25" s="680">
        <v>584</v>
      </c>
      <c r="G25" s="680">
        <v>577</v>
      </c>
      <c r="H25" s="680">
        <v>554</v>
      </c>
      <c r="I25" s="680">
        <v>592</v>
      </c>
      <c r="J25" s="680">
        <v>567</v>
      </c>
      <c r="K25" s="681" t="s">
        <v>357</v>
      </c>
      <c r="L25" s="681" t="s">
        <v>357</v>
      </c>
      <c r="M25" s="681" t="s">
        <v>357</v>
      </c>
      <c r="N25" s="681" t="s">
        <v>357</v>
      </c>
      <c r="O25" s="681" t="s">
        <v>357</v>
      </c>
      <c r="P25" s="681" t="s">
        <v>357</v>
      </c>
      <c r="Q25" s="680">
        <v>1260</v>
      </c>
      <c r="R25" s="680">
        <v>1260</v>
      </c>
      <c r="S25" s="680">
        <v>1218</v>
      </c>
      <c r="T25" s="680">
        <v>1263</v>
      </c>
      <c r="U25" s="680">
        <v>1238</v>
      </c>
      <c r="V25" s="680">
        <v>1235</v>
      </c>
      <c r="W25" s="680">
        <v>1299</v>
      </c>
    </row>
    <row r="26" spans="1:23" x14ac:dyDescent="0.2">
      <c r="A26" s="609" t="s">
        <v>312</v>
      </c>
      <c r="B26" s="679" t="s">
        <v>312</v>
      </c>
      <c r="C26" s="680">
        <v>7015</v>
      </c>
      <c r="D26" s="680">
        <v>7030</v>
      </c>
      <c r="E26" s="680">
        <v>7022</v>
      </c>
      <c r="F26" s="680">
        <v>6860</v>
      </c>
      <c r="G26" s="680">
        <v>6491</v>
      </c>
      <c r="H26" s="680">
        <v>6291</v>
      </c>
      <c r="I26" s="680">
        <v>6424</v>
      </c>
      <c r="J26" s="680">
        <v>6081</v>
      </c>
      <c r="K26" s="680">
        <v>5898</v>
      </c>
      <c r="L26" s="680">
        <v>5491</v>
      </c>
      <c r="M26" s="680">
        <v>5376</v>
      </c>
      <c r="N26" s="680">
        <v>6053</v>
      </c>
      <c r="O26" s="680">
        <v>5684</v>
      </c>
      <c r="P26" s="680">
        <v>5603</v>
      </c>
      <c r="Q26" s="680">
        <v>5517</v>
      </c>
      <c r="R26" s="680">
        <v>5562</v>
      </c>
      <c r="S26" s="680">
        <v>5387</v>
      </c>
      <c r="T26" s="680">
        <v>5274</v>
      </c>
      <c r="U26" s="680">
        <v>5096</v>
      </c>
      <c r="V26" s="680">
        <v>4239</v>
      </c>
      <c r="W26" s="680">
        <v>4577</v>
      </c>
    </row>
    <row r="27" spans="1:23" x14ac:dyDescent="0.2">
      <c r="A27" s="609" t="s">
        <v>313</v>
      </c>
      <c r="B27" s="679" t="s">
        <v>339</v>
      </c>
      <c r="C27" s="680">
        <v>1783</v>
      </c>
      <c r="D27" s="680">
        <v>1765</v>
      </c>
      <c r="E27" s="680">
        <v>1672</v>
      </c>
      <c r="F27" s="680">
        <v>1693</v>
      </c>
      <c r="G27" s="680">
        <v>1603</v>
      </c>
      <c r="H27" s="680">
        <v>1549</v>
      </c>
      <c r="I27" s="680">
        <v>1658</v>
      </c>
      <c r="J27" s="680">
        <v>1629</v>
      </c>
      <c r="K27" s="680">
        <v>1470</v>
      </c>
      <c r="L27" s="680">
        <v>1287</v>
      </c>
      <c r="M27" s="680">
        <v>1301</v>
      </c>
      <c r="N27" s="680">
        <v>1203</v>
      </c>
      <c r="O27" s="680">
        <v>1158</v>
      </c>
      <c r="P27" s="680">
        <v>1119</v>
      </c>
      <c r="Q27" s="680">
        <v>1047</v>
      </c>
      <c r="R27" s="680">
        <v>1074</v>
      </c>
      <c r="S27" s="680">
        <v>1039</v>
      </c>
      <c r="T27" s="680">
        <v>984</v>
      </c>
      <c r="U27" s="680">
        <v>934</v>
      </c>
      <c r="V27" s="680">
        <v>697</v>
      </c>
      <c r="W27" s="680">
        <v>698</v>
      </c>
    </row>
    <row r="28" spans="1:23" x14ac:dyDescent="0.2">
      <c r="A28" s="609" t="s">
        <v>314</v>
      </c>
      <c r="B28" s="679" t="s">
        <v>340</v>
      </c>
      <c r="C28" s="681" t="s">
        <v>357</v>
      </c>
      <c r="D28" s="681" t="s">
        <v>357</v>
      </c>
      <c r="E28" s="681" t="s">
        <v>357</v>
      </c>
      <c r="F28" s="681" t="s">
        <v>357</v>
      </c>
      <c r="G28" s="681" t="s">
        <v>357</v>
      </c>
      <c r="H28" s="681" t="s">
        <v>357</v>
      </c>
      <c r="I28" s="681" t="s">
        <v>357</v>
      </c>
      <c r="J28" s="681" t="s">
        <v>357</v>
      </c>
      <c r="K28" s="680">
        <v>4569</v>
      </c>
      <c r="L28" s="680">
        <v>4594</v>
      </c>
      <c r="M28" s="680">
        <v>4142</v>
      </c>
      <c r="N28" s="680">
        <v>3768</v>
      </c>
      <c r="O28" s="680">
        <v>3858</v>
      </c>
      <c r="P28" s="680">
        <v>3895</v>
      </c>
      <c r="Q28" s="680">
        <v>4112</v>
      </c>
      <c r="R28" s="680">
        <v>4146</v>
      </c>
      <c r="S28" s="680">
        <v>4437</v>
      </c>
      <c r="T28" s="680">
        <v>4405</v>
      </c>
      <c r="U28" s="680">
        <v>4606</v>
      </c>
      <c r="V28" s="680">
        <v>3296</v>
      </c>
      <c r="W28" s="680">
        <v>3691</v>
      </c>
    </row>
    <row r="29" spans="1:23" x14ac:dyDescent="0.2">
      <c r="A29" s="609" t="s">
        <v>315</v>
      </c>
      <c r="B29" s="679" t="s">
        <v>315</v>
      </c>
      <c r="C29" s="680">
        <v>301</v>
      </c>
      <c r="D29" s="680">
        <v>312</v>
      </c>
      <c r="E29" s="680">
        <v>297</v>
      </c>
      <c r="F29" s="680">
        <v>309</v>
      </c>
      <c r="G29" s="680">
        <v>1071</v>
      </c>
      <c r="H29" s="680">
        <v>1209</v>
      </c>
      <c r="I29" s="680">
        <v>1373</v>
      </c>
      <c r="J29" s="680">
        <v>1715</v>
      </c>
      <c r="K29" s="680">
        <v>1652</v>
      </c>
      <c r="L29" s="680">
        <v>1510</v>
      </c>
      <c r="M29" s="680">
        <v>1564</v>
      </c>
      <c r="N29" s="680">
        <v>1702</v>
      </c>
      <c r="O29" s="680">
        <v>1572</v>
      </c>
      <c r="P29" s="680">
        <v>1621</v>
      </c>
      <c r="Q29" s="680">
        <v>1852</v>
      </c>
      <c r="R29" s="680">
        <v>2002</v>
      </c>
      <c r="S29" s="680">
        <v>2047</v>
      </c>
      <c r="T29" s="680">
        <v>1982</v>
      </c>
      <c r="U29" s="680">
        <v>2043</v>
      </c>
      <c r="V29" s="680">
        <v>1445</v>
      </c>
      <c r="W29" s="680">
        <v>1731</v>
      </c>
    </row>
    <row r="30" spans="1:23" x14ac:dyDescent="0.2">
      <c r="A30" s="609" t="s">
        <v>316</v>
      </c>
      <c r="B30" s="679" t="s">
        <v>316</v>
      </c>
      <c r="C30" s="680">
        <v>6368</v>
      </c>
      <c r="D30" s="680">
        <v>7063</v>
      </c>
      <c r="E30" s="680">
        <v>8372</v>
      </c>
      <c r="F30" s="680">
        <v>9378</v>
      </c>
      <c r="G30" s="680">
        <v>7166</v>
      </c>
      <c r="H30" s="680">
        <v>8024</v>
      </c>
      <c r="I30" s="680">
        <v>7977</v>
      </c>
      <c r="J30" s="680">
        <v>6173</v>
      </c>
      <c r="K30" s="680">
        <v>5961</v>
      </c>
      <c r="L30" s="680">
        <v>5040</v>
      </c>
      <c r="M30" s="680">
        <v>4718</v>
      </c>
      <c r="N30" s="680">
        <v>4451</v>
      </c>
      <c r="O30" s="680">
        <v>4246</v>
      </c>
      <c r="P30" s="680">
        <v>3988</v>
      </c>
      <c r="Q30" s="680">
        <v>4222</v>
      </c>
      <c r="R30" s="680">
        <v>4097</v>
      </c>
      <c r="S30" s="680">
        <v>3824</v>
      </c>
      <c r="T30" s="680">
        <v>3720</v>
      </c>
      <c r="U30" s="680">
        <v>3638</v>
      </c>
      <c r="V30" s="680">
        <v>2717</v>
      </c>
      <c r="W30" s="680">
        <v>3053</v>
      </c>
    </row>
    <row r="31" spans="1:23" x14ac:dyDescent="0.2">
      <c r="A31" s="609" t="s">
        <v>317</v>
      </c>
      <c r="B31" s="679" t="s">
        <v>341</v>
      </c>
      <c r="C31" s="680">
        <v>2015</v>
      </c>
      <c r="D31" s="680">
        <v>1908</v>
      </c>
      <c r="E31" s="680">
        <v>2106</v>
      </c>
      <c r="F31" s="680">
        <v>2083</v>
      </c>
      <c r="G31" s="680">
        <v>1952</v>
      </c>
      <c r="H31" s="680">
        <v>1990</v>
      </c>
      <c r="I31" s="680">
        <v>2105</v>
      </c>
      <c r="J31" s="680">
        <v>2054</v>
      </c>
      <c r="K31" s="680">
        <v>1586</v>
      </c>
      <c r="L31" s="680">
        <v>1512</v>
      </c>
      <c r="M31" s="680">
        <v>1309</v>
      </c>
      <c r="N31" s="680">
        <v>1191</v>
      </c>
      <c r="O31" s="680">
        <v>1161</v>
      </c>
      <c r="P31" s="680">
        <v>1222</v>
      </c>
      <c r="Q31" s="680">
        <v>1245</v>
      </c>
      <c r="R31" s="680">
        <v>1279</v>
      </c>
      <c r="S31" s="680">
        <v>1267</v>
      </c>
      <c r="T31" s="680">
        <v>1270</v>
      </c>
      <c r="U31" s="680">
        <v>1204</v>
      </c>
      <c r="V31" s="680">
        <v>982</v>
      </c>
      <c r="W31" s="680">
        <v>984</v>
      </c>
    </row>
    <row r="32" spans="1:23" x14ac:dyDescent="0.2">
      <c r="A32" s="609" t="s">
        <v>318</v>
      </c>
      <c r="B32" s="679" t="s">
        <v>342</v>
      </c>
      <c r="C32" s="680">
        <v>1623</v>
      </c>
      <c r="D32" s="680">
        <v>1570</v>
      </c>
      <c r="E32" s="680">
        <v>1746</v>
      </c>
      <c r="F32" s="680">
        <v>1684</v>
      </c>
      <c r="G32" s="680">
        <v>1715</v>
      </c>
      <c r="H32" s="680">
        <v>1633</v>
      </c>
      <c r="I32" s="680">
        <v>1601</v>
      </c>
      <c r="J32" s="680">
        <v>1606</v>
      </c>
      <c r="K32" s="680">
        <v>1513</v>
      </c>
      <c r="L32" s="680">
        <v>1434</v>
      </c>
      <c r="M32" s="680">
        <v>1475</v>
      </c>
      <c r="N32" s="680">
        <v>1312</v>
      </c>
      <c r="O32" s="680">
        <v>1231</v>
      </c>
      <c r="P32" s="680">
        <v>1230</v>
      </c>
      <c r="Q32" s="680">
        <v>1171</v>
      </c>
      <c r="R32" s="680">
        <v>1077</v>
      </c>
      <c r="S32" s="680">
        <v>1013</v>
      </c>
      <c r="T32" s="680">
        <v>962</v>
      </c>
      <c r="U32" s="680">
        <v>905</v>
      </c>
      <c r="V32" s="680">
        <v>798</v>
      </c>
      <c r="W32" s="680">
        <v>702</v>
      </c>
    </row>
    <row r="33" spans="1:23" x14ac:dyDescent="0.2">
      <c r="A33" s="609" t="s">
        <v>319</v>
      </c>
      <c r="B33" s="679" t="s">
        <v>343</v>
      </c>
      <c r="C33" s="680">
        <v>2514</v>
      </c>
      <c r="D33" s="680">
        <v>2778</v>
      </c>
      <c r="E33" s="680">
        <v>3031</v>
      </c>
      <c r="F33" s="680">
        <v>2962</v>
      </c>
      <c r="G33" s="680">
        <v>2936</v>
      </c>
      <c r="H33" s="680">
        <v>2944</v>
      </c>
      <c r="I33" s="680">
        <v>2935</v>
      </c>
      <c r="J33" s="680">
        <v>2858</v>
      </c>
      <c r="K33" s="680">
        <v>2731</v>
      </c>
      <c r="L33" s="680">
        <v>2495</v>
      </c>
      <c r="M33" s="680">
        <v>2375</v>
      </c>
      <c r="N33" s="680">
        <v>2407</v>
      </c>
      <c r="O33" s="680">
        <v>2120</v>
      </c>
      <c r="P33" s="680">
        <v>1846</v>
      </c>
      <c r="Q33" s="680">
        <v>2015</v>
      </c>
      <c r="R33" s="680">
        <v>1895</v>
      </c>
      <c r="S33" s="680">
        <v>1967</v>
      </c>
      <c r="T33" s="680">
        <v>1828</v>
      </c>
      <c r="U33" s="680">
        <v>1732</v>
      </c>
      <c r="V33" s="680">
        <v>1487</v>
      </c>
      <c r="W33" s="680">
        <v>1535</v>
      </c>
    </row>
    <row r="35" spans="1:23" x14ac:dyDescent="0.2">
      <c r="E35" s="649" t="s">
        <v>360</v>
      </c>
    </row>
    <row r="36" spans="1:23" x14ac:dyDescent="0.2">
      <c r="C36" s="683"/>
      <c r="D36" s="683"/>
      <c r="E36" s="683"/>
      <c r="F36" s="683"/>
      <c r="G36" s="683"/>
      <c r="H36" s="684"/>
      <c r="I36" s="683"/>
      <c r="J36" s="683"/>
      <c r="K36" s="683"/>
      <c r="L36" s="683"/>
      <c r="M36" s="683"/>
      <c r="N36" s="683"/>
      <c r="O36" s="683"/>
      <c r="Q36" s="679" t="s">
        <v>28</v>
      </c>
      <c r="R36" s="679">
        <v>2021</v>
      </c>
      <c r="U36" s="649" t="s">
        <v>361</v>
      </c>
    </row>
    <row r="37" spans="1:23" x14ac:dyDescent="0.2">
      <c r="A37" s="678"/>
      <c r="B37" s="679" t="s">
        <v>279</v>
      </c>
      <c r="C37" s="679">
        <v>2021</v>
      </c>
      <c r="P37" s="678"/>
    </row>
    <row r="38" spans="1:23" x14ac:dyDescent="0.2">
      <c r="A38" s="609" t="s">
        <v>300</v>
      </c>
      <c r="B38" s="679" t="s">
        <v>328</v>
      </c>
      <c r="C38" s="681" t="s">
        <v>357</v>
      </c>
      <c r="P38" s="609" t="s">
        <v>312</v>
      </c>
      <c r="Q38" s="680">
        <v>5376</v>
      </c>
      <c r="R38" s="680">
        <v>4577</v>
      </c>
    </row>
    <row r="39" spans="1:23" x14ac:dyDescent="0.2">
      <c r="A39" s="609" t="s">
        <v>312</v>
      </c>
      <c r="B39" s="679" t="s">
        <v>312</v>
      </c>
      <c r="C39" s="680">
        <v>4577</v>
      </c>
      <c r="P39" s="609" t="s">
        <v>298</v>
      </c>
      <c r="Q39" s="680">
        <v>4891</v>
      </c>
      <c r="R39" s="680">
        <v>3886</v>
      </c>
    </row>
    <row r="40" spans="1:23" x14ac:dyDescent="0.2">
      <c r="A40" s="609" t="s">
        <v>298</v>
      </c>
      <c r="B40" s="679" t="s">
        <v>359</v>
      </c>
      <c r="C40" s="680">
        <v>3886</v>
      </c>
      <c r="P40" s="609" t="s">
        <v>314</v>
      </c>
      <c r="Q40" s="680">
        <v>4142</v>
      </c>
      <c r="R40" s="680">
        <v>3691</v>
      </c>
    </row>
    <row r="41" spans="1:23" x14ac:dyDescent="0.2">
      <c r="A41" s="609" t="s">
        <v>314</v>
      </c>
      <c r="B41" s="679" t="s">
        <v>340</v>
      </c>
      <c r="C41" s="680">
        <v>3691</v>
      </c>
      <c r="P41" s="609" t="s">
        <v>294</v>
      </c>
      <c r="Q41" s="680">
        <v>5709</v>
      </c>
      <c r="R41" s="680">
        <v>3639</v>
      </c>
    </row>
    <row r="42" spans="1:23" x14ac:dyDescent="0.2">
      <c r="A42" s="609" t="s">
        <v>294</v>
      </c>
      <c r="B42" s="679" t="s">
        <v>323</v>
      </c>
      <c r="C42" s="680">
        <v>3639</v>
      </c>
      <c r="P42" s="598" t="s">
        <v>9</v>
      </c>
      <c r="Q42" s="685">
        <v>4919</v>
      </c>
      <c r="R42" s="685">
        <v>3462.1514390915572</v>
      </c>
    </row>
    <row r="43" spans="1:23" x14ac:dyDescent="0.2">
      <c r="A43" s="598" t="s">
        <v>9</v>
      </c>
      <c r="B43" s="679" t="s">
        <v>281</v>
      </c>
      <c r="C43" s="680">
        <v>3462.1514390915572</v>
      </c>
      <c r="P43" s="609" t="s">
        <v>316</v>
      </c>
      <c r="Q43" s="680">
        <v>4718</v>
      </c>
      <c r="R43" s="680">
        <v>3053</v>
      </c>
    </row>
    <row r="44" spans="1:23" x14ac:dyDescent="0.2">
      <c r="A44" s="609" t="s">
        <v>316</v>
      </c>
      <c r="B44" s="679" t="s">
        <v>316</v>
      </c>
      <c r="C44" s="680">
        <v>3053</v>
      </c>
      <c r="P44" s="609" t="s">
        <v>310</v>
      </c>
      <c r="Q44" s="680">
        <v>3759</v>
      </c>
      <c r="R44" s="680">
        <v>2953</v>
      </c>
    </row>
    <row r="45" spans="1:23" x14ac:dyDescent="0.2">
      <c r="A45" s="609" t="s">
        <v>310</v>
      </c>
      <c r="B45" s="679" t="s">
        <v>332</v>
      </c>
      <c r="C45" s="680">
        <v>2953</v>
      </c>
      <c r="P45" s="609" t="s">
        <v>304</v>
      </c>
      <c r="Q45" s="680">
        <v>4211</v>
      </c>
      <c r="R45" s="680">
        <v>2951</v>
      </c>
    </row>
    <row r="46" spans="1:23" x14ac:dyDescent="0.2">
      <c r="A46" s="609" t="s">
        <v>304</v>
      </c>
      <c r="B46" s="679" t="s">
        <v>310</v>
      </c>
      <c r="C46" s="680">
        <v>2951</v>
      </c>
      <c r="P46" s="609" t="s">
        <v>302</v>
      </c>
      <c r="Q46" s="680">
        <v>2478</v>
      </c>
      <c r="R46" s="680">
        <v>2493</v>
      </c>
    </row>
    <row r="47" spans="1:23" x14ac:dyDescent="0.2">
      <c r="A47" s="609" t="s">
        <v>302</v>
      </c>
      <c r="B47" s="679" t="s">
        <v>330</v>
      </c>
      <c r="C47" s="680">
        <v>2493</v>
      </c>
      <c r="P47" s="609" t="s">
        <v>296</v>
      </c>
      <c r="Q47" s="680">
        <v>2436</v>
      </c>
      <c r="R47" s="680">
        <v>2114</v>
      </c>
    </row>
    <row r="48" spans="1:23" x14ac:dyDescent="0.2">
      <c r="A48" s="609" t="s">
        <v>296</v>
      </c>
      <c r="B48" s="679" t="s">
        <v>334</v>
      </c>
      <c r="C48" s="680">
        <v>2114</v>
      </c>
      <c r="P48" s="609" t="s">
        <v>306</v>
      </c>
      <c r="Q48" s="680">
        <v>2036</v>
      </c>
      <c r="R48" s="680">
        <v>2075</v>
      </c>
    </row>
    <row r="49" spans="1:21" x14ac:dyDescent="0.2">
      <c r="A49" s="609" t="s">
        <v>306</v>
      </c>
      <c r="B49" s="679" t="s">
        <v>325</v>
      </c>
      <c r="C49" s="680">
        <v>2075</v>
      </c>
      <c r="P49" s="609" t="s">
        <v>309</v>
      </c>
      <c r="Q49" s="680">
        <v>2020</v>
      </c>
      <c r="R49" s="680">
        <v>1957</v>
      </c>
    </row>
    <row r="50" spans="1:21" x14ac:dyDescent="0.2">
      <c r="A50" s="609" t="s">
        <v>309</v>
      </c>
      <c r="B50" s="679" t="s">
        <v>336</v>
      </c>
      <c r="C50" s="680">
        <v>1957</v>
      </c>
      <c r="P50" s="609" t="s">
        <v>308</v>
      </c>
      <c r="Q50" s="680">
        <v>2555</v>
      </c>
      <c r="R50" s="680">
        <v>1911</v>
      </c>
    </row>
    <row r="51" spans="1:21" x14ac:dyDescent="0.2">
      <c r="A51" s="609" t="s">
        <v>308</v>
      </c>
      <c r="B51" s="679" t="s">
        <v>337</v>
      </c>
      <c r="C51" s="680">
        <v>1911</v>
      </c>
      <c r="E51" s="674" t="s">
        <v>286</v>
      </c>
      <c r="P51" s="609" t="s">
        <v>315</v>
      </c>
      <c r="Q51" s="680">
        <v>1564</v>
      </c>
      <c r="R51" s="680">
        <v>1731</v>
      </c>
    </row>
    <row r="52" spans="1:21" x14ac:dyDescent="0.2">
      <c r="A52" s="609" t="s">
        <v>315</v>
      </c>
      <c r="B52" s="679" t="s">
        <v>315</v>
      </c>
      <c r="C52" s="680">
        <v>1731</v>
      </c>
      <c r="E52" s="686"/>
      <c r="P52" s="609" t="s">
        <v>319</v>
      </c>
      <c r="Q52" s="680">
        <v>2375</v>
      </c>
      <c r="R52" s="680">
        <v>1535</v>
      </c>
    </row>
    <row r="53" spans="1:21" x14ac:dyDescent="0.2">
      <c r="A53" s="609" t="s">
        <v>319</v>
      </c>
      <c r="B53" s="679" t="s">
        <v>343</v>
      </c>
      <c r="C53" s="680">
        <v>1535</v>
      </c>
      <c r="P53" s="609" t="s">
        <v>307</v>
      </c>
      <c r="Q53" s="680">
        <v>1284</v>
      </c>
      <c r="R53" s="680">
        <v>1332</v>
      </c>
    </row>
    <row r="54" spans="1:21" x14ac:dyDescent="0.2">
      <c r="A54" s="609" t="s">
        <v>307</v>
      </c>
      <c r="B54" s="679" t="s">
        <v>299</v>
      </c>
      <c r="C54" s="680">
        <v>1332</v>
      </c>
      <c r="P54" s="609" t="s">
        <v>299</v>
      </c>
      <c r="Q54" s="680">
        <v>1412</v>
      </c>
      <c r="R54" s="680">
        <v>1299</v>
      </c>
      <c r="U54" s="674" t="s">
        <v>286</v>
      </c>
    </row>
    <row r="55" spans="1:21" x14ac:dyDescent="0.2">
      <c r="A55" s="609" t="s">
        <v>299</v>
      </c>
      <c r="B55" s="679" t="s">
        <v>338</v>
      </c>
      <c r="C55" s="680">
        <v>1299</v>
      </c>
      <c r="P55" s="609" t="s">
        <v>311</v>
      </c>
      <c r="Q55" s="681" t="s">
        <v>357</v>
      </c>
      <c r="R55" s="680">
        <v>1165</v>
      </c>
    </row>
    <row r="56" spans="1:21" x14ac:dyDescent="0.2">
      <c r="A56" s="609" t="s">
        <v>311</v>
      </c>
      <c r="B56" s="679" t="s">
        <v>329</v>
      </c>
      <c r="C56" s="680">
        <v>1165</v>
      </c>
      <c r="P56" s="609" t="s">
        <v>295</v>
      </c>
      <c r="Q56" s="680">
        <v>1126</v>
      </c>
      <c r="R56" s="680">
        <v>1138</v>
      </c>
    </row>
    <row r="57" spans="1:21" x14ac:dyDescent="0.2">
      <c r="A57" s="609" t="s">
        <v>295</v>
      </c>
      <c r="B57" s="679" t="s">
        <v>335</v>
      </c>
      <c r="C57" s="680">
        <v>1138</v>
      </c>
      <c r="P57" s="609" t="s">
        <v>301</v>
      </c>
      <c r="Q57" s="680">
        <v>1552</v>
      </c>
      <c r="R57" s="680">
        <v>1100</v>
      </c>
    </row>
    <row r="58" spans="1:21" x14ac:dyDescent="0.2">
      <c r="A58" s="609" t="s">
        <v>301</v>
      </c>
      <c r="B58" s="679" t="s">
        <v>295</v>
      </c>
      <c r="C58" s="680">
        <v>1100</v>
      </c>
      <c r="P58" s="609" t="s">
        <v>317</v>
      </c>
      <c r="Q58" s="680">
        <v>1309</v>
      </c>
      <c r="R58" s="680">
        <v>1038</v>
      </c>
    </row>
    <row r="59" spans="1:21" x14ac:dyDescent="0.2">
      <c r="A59" s="609" t="s">
        <v>317</v>
      </c>
      <c r="B59" s="679" t="s">
        <v>331</v>
      </c>
      <c r="C59" s="680">
        <v>1038</v>
      </c>
      <c r="P59" s="609" t="s">
        <v>303</v>
      </c>
      <c r="Q59" s="680">
        <v>1250</v>
      </c>
      <c r="R59" s="680">
        <v>984</v>
      </c>
    </row>
    <row r="60" spans="1:21" x14ac:dyDescent="0.2">
      <c r="A60" s="609" t="s">
        <v>303</v>
      </c>
      <c r="B60" s="679" t="s">
        <v>341</v>
      </c>
      <c r="C60" s="680">
        <v>984</v>
      </c>
      <c r="P60" s="609" t="s">
        <v>313</v>
      </c>
      <c r="Q60" s="680">
        <v>1301</v>
      </c>
      <c r="R60" s="680">
        <v>702</v>
      </c>
    </row>
    <row r="61" spans="1:21" x14ac:dyDescent="0.2">
      <c r="A61" s="609" t="s">
        <v>313</v>
      </c>
      <c r="B61" s="679" t="s">
        <v>342</v>
      </c>
      <c r="C61" s="680">
        <v>702</v>
      </c>
      <c r="P61" s="609" t="s">
        <v>318</v>
      </c>
      <c r="Q61" s="680">
        <v>1475</v>
      </c>
      <c r="R61" s="680">
        <v>698</v>
      </c>
    </row>
    <row r="62" spans="1:21" x14ac:dyDescent="0.2">
      <c r="A62" s="609" t="s">
        <v>318</v>
      </c>
      <c r="B62" s="679" t="s">
        <v>339</v>
      </c>
      <c r="C62" s="680">
        <v>698</v>
      </c>
      <c r="P62" s="609" t="s">
        <v>305</v>
      </c>
      <c r="Q62" s="680">
        <v>1849</v>
      </c>
      <c r="R62" s="680">
        <v>498</v>
      </c>
    </row>
    <row r="63" spans="1:21" x14ac:dyDescent="0.2">
      <c r="A63" s="609" t="s">
        <v>305</v>
      </c>
      <c r="B63" s="679" t="s">
        <v>333</v>
      </c>
      <c r="C63" s="680">
        <v>498</v>
      </c>
      <c r="P63" s="609" t="s">
        <v>297</v>
      </c>
      <c r="Q63" s="680">
        <v>726</v>
      </c>
      <c r="R63" s="680">
        <v>446</v>
      </c>
    </row>
    <row r="64" spans="1:21" x14ac:dyDescent="0.2">
      <c r="A64" s="609" t="s">
        <v>297</v>
      </c>
      <c r="B64" s="679" t="s">
        <v>358</v>
      </c>
      <c r="C64" s="680">
        <v>446</v>
      </c>
      <c r="P64" s="609" t="s">
        <v>300</v>
      </c>
      <c r="Q64" s="680">
        <v>1525</v>
      </c>
      <c r="R64" s="681"/>
    </row>
    <row r="70" spans="5:9" x14ac:dyDescent="0.2">
      <c r="I70" s="687"/>
    </row>
    <row r="71" spans="5:9" x14ac:dyDescent="0.2">
      <c r="I71" s="677"/>
    </row>
    <row r="73" spans="5:9" x14ac:dyDescent="0.2">
      <c r="F73" s="688"/>
      <c r="G73" s="688"/>
      <c r="H73" s="689"/>
      <c r="I73" s="689"/>
    </row>
    <row r="74" spans="5:9" x14ac:dyDescent="0.2">
      <c r="F74" s="688"/>
      <c r="G74" s="688"/>
      <c r="H74" s="676"/>
      <c r="I74" s="689"/>
    </row>
    <row r="75" spans="5:9" x14ac:dyDescent="0.2">
      <c r="E75" s="690"/>
      <c r="F75" s="688"/>
      <c r="G75" s="688"/>
      <c r="H75" s="688"/>
      <c r="I75" s="689"/>
    </row>
    <row r="76" spans="5:9" x14ac:dyDescent="0.2">
      <c r="E76" s="690"/>
      <c r="F76" s="688"/>
      <c r="G76" s="688"/>
      <c r="H76" s="688"/>
      <c r="I76" s="689"/>
    </row>
    <row r="77" spans="5:9" x14ac:dyDescent="0.2">
      <c r="E77" s="690"/>
      <c r="F77" s="688"/>
      <c r="G77" s="688"/>
      <c r="H77" s="688"/>
      <c r="I77" s="689"/>
    </row>
    <row r="78" spans="5:9" x14ac:dyDescent="0.2">
      <c r="E78" s="690"/>
      <c r="F78" s="688"/>
      <c r="G78" s="688"/>
      <c r="H78" s="688"/>
      <c r="I78" s="689"/>
    </row>
    <row r="79" spans="5:9" x14ac:dyDescent="0.2">
      <c r="E79" s="690"/>
      <c r="F79" s="688"/>
      <c r="G79" s="688"/>
      <c r="H79" s="688"/>
      <c r="I79" s="689"/>
    </row>
    <row r="80" spans="5:9" x14ac:dyDescent="0.2">
      <c r="E80" s="690"/>
      <c r="F80" s="688"/>
      <c r="G80" s="688"/>
      <c r="H80" s="688"/>
      <c r="I80" s="689"/>
    </row>
    <row r="81" spans="5:9" x14ac:dyDescent="0.2">
      <c r="E81" s="690"/>
      <c r="F81" s="688"/>
      <c r="G81" s="688"/>
      <c r="H81" s="688"/>
      <c r="I81" s="689"/>
    </row>
    <row r="82" spans="5:9" x14ac:dyDescent="0.2">
      <c r="E82" s="690"/>
      <c r="F82" s="688"/>
      <c r="G82" s="688"/>
      <c r="H82" s="688"/>
      <c r="I82" s="689"/>
    </row>
    <row r="83" spans="5:9" x14ac:dyDescent="0.2">
      <c r="E83" s="690"/>
      <c r="F83" s="688"/>
      <c r="G83" s="688"/>
      <c r="H83" s="688"/>
      <c r="I83" s="689"/>
    </row>
    <row r="84" spans="5:9" x14ac:dyDescent="0.2">
      <c r="E84" s="690"/>
      <c r="F84" s="688"/>
      <c r="G84" s="688"/>
      <c r="H84" s="688"/>
      <c r="I84" s="689"/>
    </row>
    <row r="85" spans="5:9" x14ac:dyDescent="0.2">
      <c r="E85" s="690"/>
      <c r="F85" s="688"/>
      <c r="G85" s="688"/>
      <c r="H85" s="688"/>
      <c r="I85" s="689"/>
    </row>
    <row r="86" spans="5:9" x14ac:dyDescent="0.2">
      <c r="E86" s="690"/>
      <c r="F86" s="688"/>
      <c r="G86" s="688"/>
      <c r="H86" s="688"/>
      <c r="I86" s="689"/>
    </row>
    <row r="87" spans="5:9" x14ac:dyDescent="0.2">
      <c r="E87" s="690"/>
      <c r="F87" s="688"/>
      <c r="G87" s="688"/>
      <c r="H87" s="688"/>
      <c r="I87" s="689"/>
    </row>
    <row r="88" spans="5:9" x14ac:dyDescent="0.2">
      <c r="E88" s="690"/>
      <c r="F88" s="688"/>
      <c r="G88" s="688"/>
      <c r="H88" s="688"/>
      <c r="I88" s="689"/>
    </row>
    <row r="89" spans="5:9" x14ac:dyDescent="0.2">
      <c r="E89" s="690"/>
      <c r="F89" s="688"/>
      <c r="G89" s="688"/>
      <c r="H89" s="688"/>
      <c r="I89" s="689"/>
    </row>
    <row r="90" spans="5:9" x14ac:dyDescent="0.2">
      <c r="E90" s="690"/>
      <c r="F90" s="688"/>
      <c r="G90" s="688"/>
      <c r="H90" s="688"/>
      <c r="I90" s="689"/>
    </row>
    <row r="91" spans="5:9" x14ac:dyDescent="0.2">
      <c r="E91" s="690"/>
      <c r="F91" s="688"/>
      <c r="G91" s="688"/>
      <c r="H91" s="688"/>
      <c r="I91" s="689"/>
    </row>
    <row r="92" spans="5:9" x14ac:dyDescent="0.2">
      <c r="E92" s="690"/>
      <c r="F92" s="688"/>
      <c r="G92" s="688"/>
      <c r="H92" s="688"/>
      <c r="I92" s="689"/>
    </row>
    <row r="93" spans="5:9" x14ac:dyDescent="0.2">
      <c r="E93" s="690"/>
      <c r="F93" s="688"/>
      <c r="G93" s="688"/>
      <c r="H93" s="688"/>
      <c r="I93" s="689"/>
    </row>
    <row r="94" spans="5:9" x14ac:dyDescent="0.2">
      <c r="E94" s="690"/>
      <c r="F94" s="688"/>
      <c r="G94" s="688"/>
      <c r="H94" s="688"/>
      <c r="I94" s="689"/>
    </row>
    <row r="95" spans="5:9" x14ac:dyDescent="0.2">
      <c r="E95" s="690"/>
      <c r="F95" s="688"/>
      <c r="G95" s="688"/>
      <c r="H95" s="688"/>
      <c r="I95" s="689"/>
    </row>
    <row r="96" spans="5:9" x14ac:dyDescent="0.2">
      <c r="E96" s="690"/>
      <c r="F96" s="688"/>
      <c r="G96" s="688"/>
      <c r="H96" s="688"/>
      <c r="I96" s="689"/>
    </row>
    <row r="97" spans="5:9" x14ac:dyDescent="0.2">
      <c r="E97" s="690"/>
      <c r="F97" s="688"/>
      <c r="G97" s="688"/>
      <c r="H97" s="688"/>
      <c r="I97" s="689"/>
    </row>
    <row r="98" spans="5:9" x14ac:dyDescent="0.2">
      <c r="E98" s="690"/>
      <c r="F98" s="688"/>
      <c r="G98" s="688"/>
      <c r="H98" s="688"/>
      <c r="I98" s="689"/>
    </row>
    <row r="99" spans="5:9" x14ac:dyDescent="0.2">
      <c r="E99" s="690"/>
      <c r="F99" s="688"/>
      <c r="G99" s="688"/>
      <c r="H99" s="688"/>
      <c r="I99" s="689"/>
    </row>
    <row r="100" spans="5:9" x14ac:dyDescent="0.2">
      <c r="E100" s="690"/>
      <c r="F100" s="688"/>
      <c r="G100" s="688"/>
      <c r="H100" s="688"/>
      <c r="I100" s="689"/>
    </row>
    <row r="101" spans="5:9" x14ac:dyDescent="0.2">
      <c r="E101" s="690"/>
      <c r="F101" s="688"/>
      <c r="G101" s="688"/>
      <c r="H101" s="689"/>
      <c r="I101" s="689"/>
    </row>
    <row r="102" spans="5:9" x14ac:dyDescent="0.2">
      <c r="E102" s="690"/>
      <c r="F102" s="688"/>
      <c r="G102" s="688"/>
    </row>
    <row r="103" spans="5:9" x14ac:dyDescent="0.2">
      <c r="F103" s="688"/>
      <c r="G103" s="688"/>
    </row>
    <row r="104" spans="5:9" x14ac:dyDescent="0.2">
      <c r="F104" s="688"/>
      <c r="G104" s="688"/>
    </row>
    <row r="105" spans="5:9" x14ac:dyDescent="0.2">
      <c r="F105" s="688"/>
      <c r="G105" s="688"/>
    </row>
  </sheetData>
  <hyperlinks>
    <hyperlink ref="A1" location="Indice!B1" display="Torna all'indice"/>
  </hyperlink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16"/>
  <sheetViews>
    <sheetView topLeftCell="A45" zoomScaleNormal="100" workbookViewId="0"/>
  </sheetViews>
  <sheetFormatPr defaultRowHeight="12.75" x14ac:dyDescent="0.2"/>
  <cols>
    <col min="1" max="1" width="9.140625" style="4"/>
    <col min="2" max="2" width="18.85546875" style="4" customWidth="1"/>
    <col min="3" max="3" width="10.140625" style="4" bestFit="1" customWidth="1"/>
    <col min="4" max="4" width="9.140625" style="4"/>
    <col min="5" max="5" width="11" style="4" customWidth="1"/>
    <col min="6" max="10" width="9.140625" style="4"/>
    <col min="11" max="11" width="12.7109375" style="4" bestFit="1" customWidth="1"/>
    <col min="12" max="12" width="10.140625" style="4" bestFit="1" customWidth="1"/>
    <col min="13" max="15" width="10.140625" style="4" customWidth="1"/>
    <col min="16" max="21" width="9.140625" style="4"/>
    <col min="22" max="22" width="11.5703125" style="4" customWidth="1"/>
    <col min="23" max="16384" width="9.140625" style="4"/>
  </cols>
  <sheetData>
    <row r="1" spans="1:14" ht="15" x14ac:dyDescent="0.25">
      <c r="A1" s="699" t="s">
        <v>490</v>
      </c>
    </row>
    <row r="2" spans="1:14" x14ac:dyDescent="0.2">
      <c r="A2" s="135" t="s">
        <v>118</v>
      </c>
    </row>
    <row r="3" spans="1:14" x14ac:dyDescent="0.2">
      <c r="A3" s="135"/>
    </row>
    <row r="4" spans="1:14" ht="15" x14ac:dyDescent="0.25">
      <c r="A4" s="1" t="s">
        <v>0</v>
      </c>
      <c r="B4" s="2"/>
      <c r="C4" s="3"/>
      <c r="D4" s="3"/>
      <c r="E4" s="3"/>
      <c r="F4" s="3"/>
      <c r="J4" s="1" t="s">
        <v>0</v>
      </c>
      <c r="K4" s="3"/>
      <c r="L4" s="3"/>
      <c r="M4" s="3"/>
      <c r="N4" s="3"/>
    </row>
    <row r="5" spans="1:14" x14ac:dyDescent="0.2">
      <c r="A5" s="910" t="s">
        <v>1</v>
      </c>
      <c r="B5" s="911"/>
      <c r="C5" s="912" t="s">
        <v>2</v>
      </c>
      <c r="D5" s="913"/>
      <c r="E5" s="914"/>
      <c r="F5" s="3"/>
      <c r="J5" s="910" t="s">
        <v>1</v>
      </c>
      <c r="K5" s="911"/>
      <c r="L5" s="912" t="s">
        <v>2</v>
      </c>
      <c r="M5" s="913"/>
      <c r="N5" s="914"/>
    </row>
    <row r="6" spans="1:14" x14ac:dyDescent="0.2">
      <c r="A6" s="910" t="s">
        <v>3</v>
      </c>
      <c r="B6" s="911"/>
      <c r="C6" s="912" t="s">
        <v>4</v>
      </c>
      <c r="D6" s="913"/>
      <c r="E6" s="914"/>
      <c r="F6" s="3"/>
      <c r="G6" s="4" t="s">
        <v>149</v>
      </c>
      <c r="J6" s="910" t="s">
        <v>3</v>
      </c>
      <c r="K6" s="911"/>
      <c r="L6" s="912" t="s">
        <v>4</v>
      </c>
      <c r="M6" s="913"/>
      <c r="N6" s="914"/>
    </row>
    <row r="7" spans="1:14" x14ac:dyDescent="0.2">
      <c r="A7" s="910" t="s">
        <v>5</v>
      </c>
      <c r="B7" s="911"/>
      <c r="C7" s="912" t="s">
        <v>4</v>
      </c>
      <c r="D7" s="913"/>
      <c r="E7" s="914"/>
      <c r="F7" s="3"/>
      <c r="J7" s="910" t="s">
        <v>5</v>
      </c>
      <c r="K7" s="911"/>
      <c r="L7" s="912" t="s">
        <v>4</v>
      </c>
      <c r="M7" s="913"/>
      <c r="N7" s="914"/>
    </row>
    <row r="8" spans="1:14" x14ac:dyDescent="0.2">
      <c r="A8" s="910" t="s">
        <v>6</v>
      </c>
      <c r="B8" s="911"/>
      <c r="C8" s="918" t="s">
        <v>4</v>
      </c>
      <c r="D8" s="919"/>
      <c r="E8" s="920"/>
      <c r="F8" s="3"/>
      <c r="J8" s="910" t="s">
        <v>6</v>
      </c>
      <c r="K8" s="911"/>
      <c r="L8" s="918" t="s">
        <v>4</v>
      </c>
      <c r="M8" s="919"/>
      <c r="N8" s="920"/>
    </row>
    <row r="9" spans="1:14" x14ac:dyDescent="0.2">
      <c r="A9" s="910" t="s">
        <v>7</v>
      </c>
      <c r="B9" s="911"/>
      <c r="C9" s="912" t="s">
        <v>4</v>
      </c>
      <c r="D9" s="913"/>
      <c r="E9" s="914"/>
      <c r="F9" s="3"/>
      <c r="J9" s="910" t="s">
        <v>7</v>
      </c>
      <c r="K9" s="911"/>
      <c r="L9" s="912" t="s">
        <v>4</v>
      </c>
      <c r="M9" s="913"/>
      <c r="N9" s="914"/>
    </row>
    <row r="10" spans="1:14" x14ac:dyDescent="0.2">
      <c r="A10" s="910" t="s">
        <v>8</v>
      </c>
      <c r="B10" s="911"/>
      <c r="C10" s="915" t="s">
        <v>9</v>
      </c>
      <c r="D10" s="916"/>
      <c r="E10" s="917"/>
      <c r="F10" s="3"/>
      <c r="J10" s="910" t="s">
        <v>8</v>
      </c>
      <c r="K10" s="911"/>
      <c r="L10" s="915" t="s">
        <v>10</v>
      </c>
      <c r="M10" s="916"/>
      <c r="N10" s="917"/>
    </row>
    <row r="11" spans="1:14" x14ac:dyDescent="0.2">
      <c r="A11" s="910" t="s">
        <v>11</v>
      </c>
      <c r="B11" s="911"/>
      <c r="C11" s="912" t="s">
        <v>4</v>
      </c>
      <c r="D11" s="913"/>
      <c r="E11" s="914"/>
      <c r="F11" s="3"/>
      <c r="J11" s="910" t="s">
        <v>11</v>
      </c>
      <c r="K11" s="911"/>
      <c r="L11" s="912" t="s">
        <v>4</v>
      </c>
      <c r="M11" s="913"/>
      <c r="N11" s="914"/>
    </row>
    <row r="12" spans="1:14" x14ac:dyDescent="0.2">
      <c r="A12" s="910" t="s">
        <v>12</v>
      </c>
      <c r="B12" s="911"/>
      <c r="C12" s="912" t="s">
        <v>4</v>
      </c>
      <c r="D12" s="913"/>
      <c r="E12" s="914"/>
      <c r="F12" s="3"/>
      <c r="J12" s="910" t="s">
        <v>12</v>
      </c>
      <c r="K12" s="911"/>
      <c r="L12" s="912" t="s">
        <v>4</v>
      </c>
      <c r="M12" s="913"/>
      <c r="N12" s="914"/>
    </row>
    <row r="13" spans="1:14" x14ac:dyDescent="0.2">
      <c r="A13" s="908" t="s">
        <v>13</v>
      </c>
      <c r="B13" s="909"/>
      <c r="C13" s="5" t="s">
        <v>14</v>
      </c>
      <c r="D13" s="5" t="s">
        <v>15</v>
      </c>
      <c r="E13" s="5" t="s">
        <v>4</v>
      </c>
      <c r="F13" s="3"/>
      <c r="J13" s="908" t="s">
        <v>13</v>
      </c>
      <c r="K13" s="909"/>
      <c r="L13" s="5" t="s">
        <v>14</v>
      </c>
      <c r="M13" s="5" t="s">
        <v>15</v>
      </c>
      <c r="N13" s="5" t="s">
        <v>4</v>
      </c>
    </row>
    <row r="14" spans="1:14" ht="33" x14ac:dyDescent="0.25">
      <c r="A14" s="6" t="s">
        <v>16</v>
      </c>
      <c r="B14" s="7" t="s">
        <v>17</v>
      </c>
      <c r="C14" s="7" t="s">
        <v>17</v>
      </c>
      <c r="D14" s="7" t="s">
        <v>17</v>
      </c>
      <c r="E14" s="7" t="s">
        <v>17</v>
      </c>
      <c r="F14" s="3"/>
      <c r="J14" s="6" t="s">
        <v>16</v>
      </c>
      <c r="K14" s="7" t="s">
        <v>17</v>
      </c>
      <c r="L14" s="7" t="s">
        <v>17</v>
      </c>
      <c r="M14" s="7" t="s">
        <v>17</v>
      </c>
      <c r="N14" s="7" t="s">
        <v>17</v>
      </c>
    </row>
    <row r="15" spans="1:14" ht="13.5" x14ac:dyDescent="0.25">
      <c r="A15" s="8" t="s">
        <v>18</v>
      </c>
      <c r="B15" s="7" t="s">
        <v>17</v>
      </c>
      <c r="C15" s="9">
        <v>256645</v>
      </c>
      <c r="D15" s="10">
        <v>6455</v>
      </c>
      <c r="E15" s="10">
        <v>263100</v>
      </c>
      <c r="F15" s="3"/>
      <c r="J15" s="8" t="s">
        <v>18</v>
      </c>
      <c r="K15" s="7" t="s">
        <v>17</v>
      </c>
      <c r="L15" s="9">
        <v>5422</v>
      </c>
      <c r="M15" s="11">
        <v>152</v>
      </c>
      <c r="N15" s="11">
        <v>5574</v>
      </c>
    </row>
    <row r="16" spans="1:14" ht="13.5" x14ac:dyDescent="0.25">
      <c r="A16" s="8" t="s">
        <v>19</v>
      </c>
      <c r="B16" s="7" t="s">
        <v>17</v>
      </c>
      <c r="C16" s="12">
        <v>259070</v>
      </c>
      <c r="D16" s="12">
        <v>6332</v>
      </c>
      <c r="E16" s="12">
        <v>265402</v>
      </c>
      <c r="F16" s="3"/>
      <c r="J16" s="8" t="s">
        <v>19</v>
      </c>
      <c r="K16" s="7" t="s">
        <v>17</v>
      </c>
      <c r="L16" s="12">
        <v>5330</v>
      </c>
      <c r="M16" s="12">
        <v>165</v>
      </c>
      <c r="N16" s="12">
        <v>5495</v>
      </c>
    </row>
    <row r="17" spans="1:14" ht="13.5" x14ac:dyDescent="0.25">
      <c r="A17" s="8" t="s">
        <v>20</v>
      </c>
      <c r="B17" s="7" t="s">
        <v>17</v>
      </c>
      <c r="C17" s="13">
        <v>246342</v>
      </c>
      <c r="D17" s="13">
        <v>5929</v>
      </c>
      <c r="E17" s="13">
        <v>252271</v>
      </c>
      <c r="F17" s="3"/>
      <c r="J17" s="8" t="s">
        <v>20</v>
      </c>
      <c r="K17" s="7" t="s">
        <v>17</v>
      </c>
      <c r="L17" s="13">
        <v>5146</v>
      </c>
      <c r="M17" s="13">
        <v>140</v>
      </c>
      <c r="N17" s="13">
        <v>5286</v>
      </c>
    </row>
    <row r="18" spans="1:14" ht="13.5" x14ac:dyDescent="0.25">
      <c r="A18" s="8" t="s">
        <v>21</v>
      </c>
      <c r="B18" s="7" t="s">
        <v>17</v>
      </c>
      <c r="C18" s="12">
        <v>237942</v>
      </c>
      <c r="D18" s="12">
        <v>5548</v>
      </c>
      <c r="E18" s="12">
        <v>243490</v>
      </c>
      <c r="F18" s="3"/>
      <c r="J18" s="8" t="s">
        <v>21</v>
      </c>
      <c r="K18" s="7" t="s">
        <v>17</v>
      </c>
      <c r="L18" s="12">
        <v>4846</v>
      </c>
      <c r="M18" s="12">
        <v>131</v>
      </c>
      <c r="N18" s="12">
        <v>4977</v>
      </c>
    </row>
    <row r="19" spans="1:14" ht="13.5" x14ac:dyDescent="0.25">
      <c r="A19" s="8" t="s">
        <v>22</v>
      </c>
      <c r="B19" s="7" t="s">
        <v>17</v>
      </c>
      <c r="C19" s="13">
        <v>234740</v>
      </c>
      <c r="D19" s="13">
        <v>5271</v>
      </c>
      <c r="E19" s="13">
        <v>240011</v>
      </c>
      <c r="F19" s="3"/>
      <c r="J19" s="8" t="s">
        <v>22</v>
      </c>
      <c r="K19" s="7" t="s">
        <v>17</v>
      </c>
      <c r="L19" s="13">
        <v>4700</v>
      </c>
      <c r="M19" s="13">
        <v>114</v>
      </c>
      <c r="N19" s="13">
        <v>4814</v>
      </c>
    </row>
    <row r="20" spans="1:14" ht="13.5" x14ac:dyDescent="0.25">
      <c r="A20" s="8" t="s">
        <v>23</v>
      </c>
      <c r="B20" s="7" t="s">
        <v>17</v>
      </c>
      <c r="C20" s="12">
        <v>232946</v>
      </c>
      <c r="D20" s="12">
        <v>5178</v>
      </c>
      <c r="E20" s="12">
        <v>238124</v>
      </c>
      <c r="F20" s="3"/>
      <c r="J20" s="8" t="s">
        <v>23</v>
      </c>
      <c r="K20" s="7" t="s">
        <v>17</v>
      </c>
      <c r="L20" s="12">
        <v>4514</v>
      </c>
      <c r="M20" s="12">
        <v>151</v>
      </c>
      <c r="N20" s="12">
        <v>4665</v>
      </c>
    </row>
    <row r="21" spans="1:14" ht="13.5" x14ac:dyDescent="0.25">
      <c r="A21" s="8" t="s">
        <v>24</v>
      </c>
      <c r="B21" s="7" t="s">
        <v>17</v>
      </c>
      <c r="C21" s="13">
        <v>226153</v>
      </c>
      <c r="D21" s="13">
        <v>4718</v>
      </c>
      <c r="E21" s="13">
        <v>230871</v>
      </c>
      <c r="F21" s="3"/>
      <c r="J21" s="8" t="s">
        <v>24</v>
      </c>
      <c r="K21" s="7" t="s">
        <v>17</v>
      </c>
      <c r="L21" s="13">
        <v>4145</v>
      </c>
      <c r="M21" s="13">
        <v>108</v>
      </c>
      <c r="N21" s="13">
        <v>4253</v>
      </c>
    </row>
    <row r="22" spans="1:14" ht="13.5" x14ac:dyDescent="0.25">
      <c r="A22" s="8" t="s">
        <v>25</v>
      </c>
      <c r="B22" s="7" t="s">
        <v>17</v>
      </c>
      <c r="C22" s="12">
        <v>214605</v>
      </c>
      <c r="D22" s="12">
        <v>4358</v>
      </c>
      <c r="E22" s="12">
        <v>218963</v>
      </c>
      <c r="F22" s="3"/>
      <c r="J22" s="8" t="s">
        <v>25</v>
      </c>
      <c r="K22" s="7" t="s">
        <v>17</v>
      </c>
      <c r="L22" s="12">
        <v>3892</v>
      </c>
      <c r="M22" s="12">
        <v>89</v>
      </c>
      <c r="N22" s="12">
        <v>3981</v>
      </c>
    </row>
    <row r="23" spans="1:14" ht="13.5" x14ac:dyDescent="0.25">
      <c r="A23" s="8" t="s">
        <v>26</v>
      </c>
      <c r="B23" s="7" t="s">
        <v>17</v>
      </c>
      <c r="C23" s="13">
        <v>211432</v>
      </c>
      <c r="D23" s="13">
        <v>3973</v>
      </c>
      <c r="E23" s="13">
        <v>215405</v>
      </c>
      <c r="F23" s="3"/>
      <c r="J23" s="8" t="s">
        <v>26</v>
      </c>
      <c r="K23" s="7" t="s">
        <v>17</v>
      </c>
      <c r="L23" s="13">
        <v>3764</v>
      </c>
      <c r="M23" s="13">
        <v>89</v>
      </c>
      <c r="N23" s="13">
        <v>3853</v>
      </c>
    </row>
    <row r="24" spans="1:14" ht="13.5" x14ac:dyDescent="0.25">
      <c r="A24" s="8" t="s">
        <v>27</v>
      </c>
      <c r="B24" s="7" t="s">
        <v>17</v>
      </c>
      <c r="C24" s="12">
        <v>209126</v>
      </c>
      <c r="D24" s="12">
        <v>3871</v>
      </c>
      <c r="E24" s="12">
        <v>212997</v>
      </c>
      <c r="F24" s="3"/>
      <c r="J24" s="8" t="s">
        <v>27</v>
      </c>
      <c r="K24" s="7" t="s">
        <v>17</v>
      </c>
      <c r="L24" s="12">
        <v>4021</v>
      </c>
      <c r="M24" s="12">
        <v>78</v>
      </c>
      <c r="N24" s="12">
        <v>4099</v>
      </c>
    </row>
    <row r="25" spans="1:14" ht="13.5" x14ac:dyDescent="0.25">
      <c r="A25" s="8" t="s">
        <v>28</v>
      </c>
      <c r="B25" s="7" t="s">
        <v>17</v>
      </c>
      <c r="C25" s="9">
        <v>202022</v>
      </c>
      <c r="D25" s="10">
        <v>3616</v>
      </c>
      <c r="E25" s="10">
        <v>205638</v>
      </c>
      <c r="F25" s="3"/>
      <c r="J25" s="8" t="s">
        <v>28</v>
      </c>
      <c r="K25" s="7" t="s">
        <v>17</v>
      </c>
      <c r="L25" s="9">
        <v>3980</v>
      </c>
      <c r="M25" s="11">
        <v>78</v>
      </c>
      <c r="N25" s="11">
        <v>4058</v>
      </c>
    </row>
    <row r="26" spans="1:14" ht="13.5" x14ac:dyDescent="0.25">
      <c r="A26" s="14" t="s">
        <v>29</v>
      </c>
      <c r="B26" s="7" t="s">
        <v>17</v>
      </c>
      <c r="C26" s="15">
        <v>184713</v>
      </c>
      <c r="D26" s="16">
        <v>3515</v>
      </c>
      <c r="E26" s="16">
        <v>188228</v>
      </c>
      <c r="F26" s="3"/>
      <c r="J26" s="14" t="s">
        <v>29</v>
      </c>
      <c r="K26" s="7" t="s">
        <v>17</v>
      </c>
      <c r="L26" s="15">
        <v>3585</v>
      </c>
      <c r="M26" s="17">
        <v>86</v>
      </c>
      <c r="N26" s="17">
        <v>3671</v>
      </c>
    </row>
    <row r="27" spans="1:14" ht="13.5" x14ac:dyDescent="0.25">
      <c r="A27" s="14" t="s">
        <v>30</v>
      </c>
      <c r="B27" s="7" t="s">
        <v>17</v>
      </c>
      <c r="C27" s="9">
        <v>178499</v>
      </c>
      <c r="D27" s="10">
        <v>3161</v>
      </c>
      <c r="E27" s="10">
        <v>181660</v>
      </c>
      <c r="F27" s="3"/>
      <c r="J27" s="14" t="s">
        <v>30</v>
      </c>
      <c r="K27" s="7" t="s">
        <v>17</v>
      </c>
      <c r="L27" s="9">
        <v>3536</v>
      </c>
      <c r="M27" s="11">
        <v>67</v>
      </c>
      <c r="N27" s="11">
        <v>3603</v>
      </c>
    </row>
    <row r="28" spans="1:14" ht="13.5" x14ac:dyDescent="0.25">
      <c r="A28" s="8" t="s">
        <v>31</v>
      </c>
      <c r="B28" s="7" t="s">
        <v>17</v>
      </c>
      <c r="C28" s="15">
        <v>173856</v>
      </c>
      <c r="D28" s="16">
        <v>3175</v>
      </c>
      <c r="E28" s="16">
        <v>177031</v>
      </c>
      <c r="F28" s="3"/>
      <c r="J28" s="8" t="s">
        <v>31</v>
      </c>
      <c r="K28" s="7" t="s">
        <v>17</v>
      </c>
      <c r="L28" s="15">
        <v>3357</v>
      </c>
      <c r="M28" s="17">
        <v>72</v>
      </c>
      <c r="N28" s="17">
        <v>3429</v>
      </c>
    </row>
    <row r="29" spans="1:14" ht="13.5" x14ac:dyDescent="0.25">
      <c r="A29" s="8" t="s">
        <v>32</v>
      </c>
      <c r="B29" s="7" t="s">
        <v>17</v>
      </c>
      <c r="C29" s="9">
        <v>171303</v>
      </c>
      <c r="D29" s="10">
        <v>3236</v>
      </c>
      <c r="E29" s="10">
        <v>174539</v>
      </c>
      <c r="F29" s="3"/>
      <c r="J29" s="8" t="s">
        <v>32</v>
      </c>
      <c r="K29" s="7" t="s">
        <v>17</v>
      </c>
      <c r="L29" s="9">
        <v>3140</v>
      </c>
      <c r="M29" s="11">
        <v>77</v>
      </c>
      <c r="N29" s="11">
        <v>3217</v>
      </c>
    </row>
    <row r="30" spans="1:14" ht="13.5" x14ac:dyDescent="0.25">
      <c r="A30" s="8" t="s">
        <v>33</v>
      </c>
      <c r="B30" s="7" t="s">
        <v>17</v>
      </c>
      <c r="C30" s="15">
        <v>172686</v>
      </c>
      <c r="D30" s="16">
        <v>3105</v>
      </c>
      <c r="E30" s="16">
        <v>175791</v>
      </c>
      <c r="F30" s="3"/>
      <c r="J30" s="8" t="s">
        <v>33</v>
      </c>
      <c r="K30" s="7" t="s">
        <v>17</v>
      </c>
      <c r="L30" s="15">
        <v>2962</v>
      </c>
      <c r="M30" s="17">
        <v>75</v>
      </c>
      <c r="N30" s="17">
        <v>3037</v>
      </c>
    </row>
    <row r="31" spans="1:14" ht="13.5" x14ac:dyDescent="0.25">
      <c r="A31" s="8" t="s">
        <v>34</v>
      </c>
      <c r="B31" s="7" t="s">
        <v>17</v>
      </c>
      <c r="C31" s="9">
        <v>171755</v>
      </c>
      <c r="D31" s="10">
        <v>3178</v>
      </c>
      <c r="E31" s="10">
        <v>174933</v>
      </c>
      <c r="F31" s="3"/>
      <c r="J31" s="8" t="s">
        <v>34</v>
      </c>
      <c r="K31" s="7" t="s">
        <v>17</v>
      </c>
      <c r="L31" s="9">
        <v>2880</v>
      </c>
      <c r="M31" s="11">
        <v>66</v>
      </c>
      <c r="N31" s="11">
        <v>2946</v>
      </c>
    </row>
    <row r="32" spans="1:14" ht="13.5" x14ac:dyDescent="0.25">
      <c r="A32" s="8" t="s">
        <v>35</v>
      </c>
      <c r="B32" s="7" t="s">
        <v>17</v>
      </c>
      <c r="C32" s="15">
        <v>169467</v>
      </c>
      <c r="D32" s="16">
        <v>3086</v>
      </c>
      <c r="E32" s="16">
        <v>172553</v>
      </c>
      <c r="F32" s="3"/>
      <c r="J32" s="8" t="s">
        <v>35</v>
      </c>
      <c r="K32" s="7" t="s">
        <v>17</v>
      </c>
      <c r="L32" s="15">
        <v>3072</v>
      </c>
      <c r="M32" s="17">
        <v>73</v>
      </c>
      <c r="N32" s="17">
        <v>3145</v>
      </c>
    </row>
    <row r="33" spans="1:26" ht="13.5" x14ac:dyDescent="0.25">
      <c r="A33" s="8" t="s">
        <v>36</v>
      </c>
      <c r="B33" s="7" t="s">
        <v>17</v>
      </c>
      <c r="C33" s="9">
        <v>169201</v>
      </c>
      <c r="D33" s="10">
        <v>2982</v>
      </c>
      <c r="E33" s="10">
        <v>172183</v>
      </c>
      <c r="F33" s="3"/>
      <c r="J33" s="8" t="s">
        <v>36</v>
      </c>
      <c r="K33" s="7" t="s">
        <v>17</v>
      </c>
      <c r="L33" s="9">
        <v>3085</v>
      </c>
      <c r="M33" s="11">
        <v>75</v>
      </c>
      <c r="N33" s="11">
        <v>3160</v>
      </c>
    </row>
    <row r="34" spans="1:26" ht="13.5" x14ac:dyDescent="0.25">
      <c r="A34" s="8" t="s">
        <v>37</v>
      </c>
      <c r="B34" s="7" t="s">
        <v>17</v>
      </c>
      <c r="C34" s="15">
        <v>116023</v>
      </c>
      <c r="D34" s="16">
        <v>2275</v>
      </c>
      <c r="E34" s="16">
        <v>118298</v>
      </c>
      <c r="F34" s="3"/>
      <c r="J34" s="8" t="s">
        <v>37</v>
      </c>
      <c r="K34" s="7" t="s">
        <v>17</v>
      </c>
      <c r="L34" s="15">
        <v>2149</v>
      </c>
      <c r="M34" s="17">
        <v>56</v>
      </c>
      <c r="N34" s="17">
        <v>2205</v>
      </c>
    </row>
    <row r="35" spans="1:26" x14ac:dyDescent="0.2">
      <c r="A35" s="8" t="s">
        <v>38</v>
      </c>
      <c r="B35" s="3"/>
      <c r="C35" s="15">
        <v>149138</v>
      </c>
      <c r="D35" s="16">
        <v>2737</v>
      </c>
      <c r="E35" s="16">
        <v>151875</v>
      </c>
      <c r="F35" s="3"/>
      <c r="J35" s="8" t="s">
        <v>38</v>
      </c>
      <c r="K35" s="3"/>
      <c r="L35" s="15">
        <v>2656</v>
      </c>
      <c r="M35" s="17">
        <v>73</v>
      </c>
      <c r="N35" s="17">
        <v>2729</v>
      </c>
    </row>
    <row r="36" spans="1:26" x14ac:dyDescent="0.2">
      <c r="A36" s="8" t="s">
        <v>39</v>
      </c>
      <c r="B36" s="3"/>
      <c r="C36" s="15">
        <v>162931</v>
      </c>
      <c r="D36" s="16">
        <v>2958</v>
      </c>
      <c r="E36" s="16">
        <v>165889</v>
      </c>
      <c r="F36" s="3"/>
      <c r="J36" s="8" t="s">
        <v>39</v>
      </c>
      <c r="L36" s="15">
        <v>2765</v>
      </c>
      <c r="M36" s="17">
        <v>59</v>
      </c>
      <c r="N36" s="17">
        <v>2824</v>
      </c>
    </row>
    <row r="37" spans="1:26" x14ac:dyDescent="0.2">
      <c r="A37" s="3"/>
      <c r="B37" s="3"/>
      <c r="C37" s="3"/>
      <c r="D37" s="3"/>
      <c r="E37" s="3"/>
      <c r="F37" s="3"/>
    </row>
    <row r="38" spans="1:26" x14ac:dyDescent="0.2">
      <c r="A38" s="3"/>
      <c r="B38" s="3"/>
      <c r="C38" s="3"/>
      <c r="D38" s="3"/>
      <c r="E38" s="3"/>
      <c r="F38" s="3"/>
    </row>
    <row r="39" spans="1:26" x14ac:dyDescent="0.2">
      <c r="A39" s="3"/>
      <c r="B39" s="3"/>
      <c r="C39" s="3"/>
      <c r="D39" s="3"/>
      <c r="E39" s="3"/>
      <c r="F39" s="3"/>
    </row>
    <row r="40" spans="1:26" x14ac:dyDescent="0.2">
      <c r="A40" s="3"/>
      <c r="B40" s="3"/>
      <c r="C40" s="3"/>
      <c r="D40" s="3"/>
      <c r="E40" s="3"/>
      <c r="F40" s="3"/>
    </row>
    <row r="41" spans="1:26" ht="15" x14ac:dyDescent="0.25">
      <c r="A41" s="3"/>
      <c r="B41" s="3"/>
      <c r="C41" s="3"/>
      <c r="D41" s="3"/>
      <c r="E41" s="3"/>
      <c r="F41" s="3"/>
      <c r="P41" s="699" t="s">
        <v>490</v>
      </c>
    </row>
    <row r="42" spans="1:26" x14ac:dyDescent="0.2">
      <c r="A42" s="3"/>
      <c r="B42" s="3"/>
      <c r="C42" s="3"/>
      <c r="D42" s="3"/>
      <c r="E42" s="3"/>
      <c r="F42" s="3"/>
    </row>
    <row r="43" spans="1:26" x14ac:dyDescent="0.2">
      <c r="A43" s="2" t="s">
        <v>40</v>
      </c>
      <c r="B43" s="3"/>
      <c r="C43" s="3"/>
      <c r="D43" s="3"/>
      <c r="E43" s="3"/>
      <c r="F43" s="2" t="s">
        <v>41</v>
      </c>
      <c r="J43" s="18" t="s">
        <v>42</v>
      </c>
      <c r="P43" s="19" t="s">
        <v>43</v>
      </c>
    </row>
    <row r="44" spans="1:26" x14ac:dyDescent="0.2">
      <c r="B44" s="20" t="s">
        <v>9</v>
      </c>
      <c r="C44" s="20" t="s">
        <v>10</v>
      </c>
      <c r="D44" s="3"/>
      <c r="E44" s="3"/>
      <c r="F44" s="20" t="s">
        <v>9</v>
      </c>
      <c r="G44" s="20" t="s">
        <v>10</v>
      </c>
      <c r="K44" s="20" t="s">
        <v>9</v>
      </c>
      <c r="L44" s="20" t="s">
        <v>10</v>
      </c>
    </row>
    <row r="45" spans="1:26" s="24" customFormat="1" ht="68.25" thickBot="1" x14ac:dyDescent="0.3">
      <c r="A45" s="21" t="s">
        <v>18</v>
      </c>
      <c r="B45" s="22">
        <v>7096</v>
      </c>
      <c r="C45" s="23">
        <v>168</v>
      </c>
      <c r="F45" s="25">
        <v>373286</v>
      </c>
      <c r="G45" s="26">
        <v>8342</v>
      </c>
      <c r="J45" s="21" t="s">
        <v>18</v>
      </c>
      <c r="K45" s="27">
        <v>56976981</v>
      </c>
      <c r="L45" s="28">
        <v>1261743.5</v>
      </c>
      <c r="P45" s="29" t="s">
        <v>44</v>
      </c>
      <c r="Q45" s="30" t="s">
        <v>45</v>
      </c>
      <c r="R45" s="31" t="s">
        <v>46</v>
      </c>
      <c r="S45" s="32" t="s">
        <v>47</v>
      </c>
      <c r="T45" s="30" t="s">
        <v>48</v>
      </c>
      <c r="U45" s="31" t="s">
        <v>49</v>
      </c>
      <c r="V45" s="33" t="s">
        <v>50</v>
      </c>
      <c r="W45" s="33" t="s">
        <v>51</v>
      </c>
      <c r="X45" s="33" t="s">
        <v>52</v>
      </c>
      <c r="Z45" s="34"/>
    </row>
    <row r="46" spans="1:26" x14ac:dyDescent="0.2">
      <c r="A46" s="35" t="s">
        <v>19</v>
      </c>
      <c r="B46" s="36">
        <v>6980</v>
      </c>
      <c r="C46" s="37">
        <v>185</v>
      </c>
      <c r="F46" s="36">
        <v>378491</v>
      </c>
      <c r="G46" s="37">
        <v>8496</v>
      </c>
      <c r="J46" s="38" t="s">
        <v>19</v>
      </c>
      <c r="K46" s="27">
        <v>57089824</v>
      </c>
      <c r="L46" s="39">
        <v>1264910</v>
      </c>
      <c r="P46" s="40">
        <v>2001</v>
      </c>
      <c r="Q46" s="41">
        <v>263100</v>
      </c>
      <c r="R46" s="41">
        <v>6455</v>
      </c>
      <c r="S46" s="42">
        <f>R46/Q46*100</f>
        <v>2.4534397567464841</v>
      </c>
      <c r="T46" s="41">
        <v>7096</v>
      </c>
      <c r="U46" s="43" t="s">
        <v>53</v>
      </c>
      <c r="V46" s="43" t="s">
        <v>53</v>
      </c>
      <c r="W46" s="43" t="s">
        <v>53</v>
      </c>
      <c r="X46" s="44">
        <f>B45/K45*1000000</f>
        <v>124.54152318108959</v>
      </c>
    </row>
    <row r="47" spans="1:26" x14ac:dyDescent="0.2">
      <c r="A47" s="35" t="s">
        <v>20</v>
      </c>
      <c r="B47" s="36">
        <v>6563</v>
      </c>
      <c r="C47" s="37">
        <v>154</v>
      </c>
      <c r="F47" s="36">
        <v>356475</v>
      </c>
      <c r="G47" s="37">
        <v>8066</v>
      </c>
      <c r="J47" s="35" t="s">
        <v>20</v>
      </c>
      <c r="K47" s="45">
        <v>57399184</v>
      </c>
      <c r="L47" s="46">
        <v>1273145.5</v>
      </c>
      <c r="O47" s="47"/>
      <c r="P47" s="40">
        <v>2011</v>
      </c>
      <c r="Q47" s="41">
        <v>205638</v>
      </c>
      <c r="R47" s="41">
        <v>3616</v>
      </c>
      <c r="S47" s="42">
        <f t="shared" ref="S47:S58" si="0">R47/Q47*100</f>
        <v>1.758429862185005</v>
      </c>
      <c r="T47" s="41">
        <v>3860</v>
      </c>
      <c r="U47" s="48">
        <v>-6.1740398638794396</v>
      </c>
      <c r="V47" s="48">
        <f t="shared" ref="V47:V57" si="1">(T47-$T$46)/$T$46*100</f>
        <v>-45.603156708004512</v>
      </c>
      <c r="W47" s="43" t="s">
        <v>53</v>
      </c>
      <c r="X47" s="44">
        <f>B55/K55*1000000</f>
        <v>64.304566685426607</v>
      </c>
    </row>
    <row r="48" spans="1:26" x14ac:dyDescent="0.2">
      <c r="A48" s="35" t="s">
        <v>21</v>
      </c>
      <c r="B48" s="36">
        <v>6122</v>
      </c>
      <c r="C48" s="37">
        <v>141</v>
      </c>
      <c r="F48" s="36">
        <v>343179</v>
      </c>
      <c r="G48" s="37">
        <v>7544</v>
      </c>
      <c r="J48" s="35" t="s">
        <v>21</v>
      </c>
      <c r="K48" s="45">
        <v>57828179</v>
      </c>
      <c r="L48" s="46">
        <v>1282907.5</v>
      </c>
      <c r="O48" s="47"/>
      <c r="P48" s="49">
        <v>2012</v>
      </c>
      <c r="Q48" s="50">
        <v>188228</v>
      </c>
      <c r="R48" s="50">
        <v>3515</v>
      </c>
      <c r="S48" s="51">
        <f t="shared" si="0"/>
        <v>1.8674161123743545</v>
      </c>
      <c r="T48" s="50">
        <v>3753</v>
      </c>
      <c r="U48" s="52">
        <f>(T48-T47)/T47*100</f>
        <v>-2.7720207253886011</v>
      </c>
      <c r="V48" s="52">
        <f t="shared" si="1"/>
        <v>-47.111048478015782</v>
      </c>
      <c r="W48" s="52">
        <f t="shared" ref="W48:W56" si="2">(T48-$T$47)/$T$47*100</f>
        <v>-2.7720207253886011</v>
      </c>
      <c r="X48" s="52">
        <f t="shared" ref="X48:X58" si="3">B56/K56*1000000</f>
        <v>62.351258481154247</v>
      </c>
    </row>
    <row r="49" spans="1:28" x14ac:dyDescent="0.2">
      <c r="A49" s="35" t="s">
        <v>22</v>
      </c>
      <c r="B49" s="36">
        <v>5818</v>
      </c>
      <c r="C49" s="37">
        <v>134</v>
      </c>
      <c r="F49" s="36">
        <v>334858</v>
      </c>
      <c r="G49" s="37">
        <v>7225</v>
      </c>
      <c r="J49" s="35" t="s">
        <v>22</v>
      </c>
      <c r="K49" s="45">
        <v>58166682</v>
      </c>
      <c r="L49" s="46">
        <v>1290078</v>
      </c>
      <c r="O49" s="47"/>
      <c r="P49" s="49">
        <v>2013</v>
      </c>
      <c r="Q49" s="50">
        <v>181660</v>
      </c>
      <c r="R49" s="50">
        <v>3161</v>
      </c>
      <c r="S49" s="51">
        <f t="shared" si="0"/>
        <v>1.7400638555543322</v>
      </c>
      <c r="T49" s="50">
        <v>3401</v>
      </c>
      <c r="U49" s="52">
        <f t="shared" ref="U49:U55" si="4">(T49-T48)/T48*100</f>
        <v>-9.3791633359978679</v>
      </c>
      <c r="V49" s="52">
        <f t="shared" si="1"/>
        <v>-52.071589627959412</v>
      </c>
      <c r="W49" s="52">
        <f t="shared" si="2"/>
        <v>-11.891191709844559</v>
      </c>
      <c r="X49" s="52">
        <f t="shared" si="3"/>
        <v>56.390466625391028</v>
      </c>
    </row>
    <row r="50" spans="1:28" x14ac:dyDescent="0.2">
      <c r="A50" s="35" t="s">
        <v>23</v>
      </c>
      <c r="B50" s="36">
        <v>5669</v>
      </c>
      <c r="C50" s="37">
        <v>165</v>
      </c>
      <c r="F50" s="36">
        <v>332955</v>
      </c>
      <c r="G50" s="37">
        <v>7052</v>
      </c>
      <c r="J50" s="35" t="s">
        <v>23</v>
      </c>
      <c r="K50" s="45">
        <v>58399860.5</v>
      </c>
      <c r="L50" s="46">
        <v>1294934</v>
      </c>
      <c r="O50" s="47"/>
      <c r="P50" s="40">
        <v>2014</v>
      </c>
      <c r="Q50" s="41">
        <v>177031</v>
      </c>
      <c r="R50" s="41">
        <v>3175</v>
      </c>
      <c r="S50" s="42">
        <f t="shared" si="0"/>
        <v>1.7934711999593294</v>
      </c>
      <c r="T50" s="41">
        <v>3381</v>
      </c>
      <c r="U50" s="48">
        <f>(T50-T49)/T49*100</f>
        <v>-0.58806233460746848</v>
      </c>
      <c r="V50" s="48">
        <f t="shared" si="1"/>
        <v>-52.353438556933483</v>
      </c>
      <c r="W50" s="48">
        <f t="shared" si="2"/>
        <v>-12.409326424870466</v>
      </c>
      <c r="X50" s="48">
        <f t="shared" si="3"/>
        <v>56.050404051132894</v>
      </c>
    </row>
    <row r="51" spans="1:28" x14ac:dyDescent="0.2">
      <c r="A51" s="35" t="s">
        <v>24</v>
      </c>
      <c r="B51" s="36">
        <v>5131</v>
      </c>
      <c r="C51" s="37">
        <v>119</v>
      </c>
      <c r="F51" s="36">
        <v>325850</v>
      </c>
      <c r="G51" s="37">
        <v>6382</v>
      </c>
      <c r="J51" s="35" t="s">
        <v>24</v>
      </c>
      <c r="K51" s="45">
        <v>58756247</v>
      </c>
      <c r="L51" s="46">
        <v>1304088</v>
      </c>
      <c r="O51" s="47"/>
      <c r="P51" s="40">
        <v>2015</v>
      </c>
      <c r="Q51" s="41">
        <v>174539</v>
      </c>
      <c r="R51" s="41">
        <v>3236</v>
      </c>
      <c r="S51" s="42">
        <f t="shared" si="0"/>
        <v>1.8540268937028401</v>
      </c>
      <c r="T51" s="41">
        <v>3428</v>
      </c>
      <c r="U51" s="48">
        <f t="shared" si="4"/>
        <v>1.3901212658976634</v>
      </c>
      <c r="V51" s="48">
        <f t="shared" si="1"/>
        <v>-51.691093573844412</v>
      </c>
      <c r="W51" s="48">
        <f t="shared" si="2"/>
        <v>-11.191709844559586</v>
      </c>
      <c r="X51" s="48">
        <f>B59/K59*1000000</f>
        <v>56.915532294421759</v>
      </c>
    </row>
    <row r="52" spans="1:28" x14ac:dyDescent="0.2">
      <c r="A52" s="35" t="s">
        <v>25</v>
      </c>
      <c r="B52" s="36">
        <v>4725</v>
      </c>
      <c r="C52" s="37">
        <v>96</v>
      </c>
      <c r="F52" s="36">
        <v>310745</v>
      </c>
      <c r="G52" s="37">
        <v>6043</v>
      </c>
      <c r="J52" s="35" t="s">
        <v>25</v>
      </c>
      <c r="K52" s="45">
        <v>59211180.5</v>
      </c>
      <c r="L52" s="46">
        <v>1316597</v>
      </c>
      <c r="O52" s="47"/>
      <c r="P52" s="40">
        <v>2016</v>
      </c>
      <c r="Q52" s="41">
        <v>175791</v>
      </c>
      <c r="R52" s="41">
        <v>3105</v>
      </c>
      <c r="S52" s="42">
        <f t="shared" si="0"/>
        <v>1.7663020291141185</v>
      </c>
      <c r="T52" s="41">
        <v>3283</v>
      </c>
      <c r="U52" s="48">
        <f t="shared" si="4"/>
        <v>-4.229871645274212</v>
      </c>
      <c r="V52" s="48">
        <f t="shared" si="1"/>
        <v>-53.734498308906431</v>
      </c>
      <c r="W52" s="48">
        <f t="shared" si="2"/>
        <v>-14.948186528497409</v>
      </c>
      <c r="X52" s="48">
        <f t="shared" si="3"/>
        <v>54.61179109324771</v>
      </c>
    </row>
    <row r="53" spans="1:28" x14ac:dyDescent="0.2">
      <c r="A53" s="35" t="s">
        <v>26</v>
      </c>
      <c r="B53" s="36">
        <v>4237</v>
      </c>
      <c r="C53" s="37">
        <v>93</v>
      </c>
      <c r="F53" s="36">
        <v>307258</v>
      </c>
      <c r="G53" s="37">
        <v>5989</v>
      </c>
      <c r="J53" s="35" t="s">
        <v>26</v>
      </c>
      <c r="K53" s="45">
        <v>59555454</v>
      </c>
      <c r="L53" s="46">
        <v>1323951</v>
      </c>
      <c r="O53" s="47"/>
      <c r="P53" s="40">
        <v>2017</v>
      </c>
      <c r="Q53" s="41">
        <v>174933</v>
      </c>
      <c r="R53" s="41">
        <v>3178</v>
      </c>
      <c r="S53" s="42">
        <f>R53/Q53*100</f>
        <v>1.8166955348619185</v>
      </c>
      <c r="T53" s="41">
        <v>3378</v>
      </c>
      <c r="U53" s="48">
        <f>(T53-T52)/T52*100</f>
        <v>2.8936947913493758</v>
      </c>
      <c r="V53" s="48">
        <f t="shared" si="1"/>
        <v>-52.39571589627959</v>
      </c>
      <c r="W53" s="48">
        <f t="shared" si="2"/>
        <v>-12.487046632124352</v>
      </c>
      <c r="X53" s="48">
        <f>B61/K61*1000000</f>
        <v>56.297887421774497</v>
      </c>
    </row>
    <row r="54" spans="1:28" x14ac:dyDescent="0.2">
      <c r="A54" s="35" t="s">
        <v>27</v>
      </c>
      <c r="B54" s="36">
        <v>4114</v>
      </c>
      <c r="C54" s="37">
        <v>79</v>
      </c>
      <c r="F54" s="36">
        <v>304720</v>
      </c>
      <c r="G54" s="37">
        <v>6377</v>
      </c>
      <c r="J54" s="35" t="s">
        <v>27</v>
      </c>
      <c r="K54" s="45">
        <v>59819406.5</v>
      </c>
      <c r="L54" s="46">
        <v>1327617.5</v>
      </c>
      <c r="O54" s="47"/>
      <c r="P54" s="40">
        <v>2018</v>
      </c>
      <c r="Q54" s="41">
        <v>172553</v>
      </c>
      <c r="R54" s="41">
        <v>3086</v>
      </c>
      <c r="S54" s="42">
        <f t="shared" si="0"/>
        <v>1.7884360167600679</v>
      </c>
      <c r="T54" s="41">
        <v>3334</v>
      </c>
      <c r="U54" s="48">
        <f t="shared" si="4"/>
        <v>-1.3025458851391356</v>
      </c>
      <c r="V54" s="48">
        <f t="shared" si="1"/>
        <v>-53.015783540022539</v>
      </c>
      <c r="W54" s="48">
        <f t="shared" si="2"/>
        <v>-13.626943005181346</v>
      </c>
      <c r="X54" s="48">
        <f t="shared" si="3"/>
        <v>55.680606820413395</v>
      </c>
    </row>
    <row r="55" spans="1:28" x14ac:dyDescent="0.2">
      <c r="A55" s="35" t="s">
        <v>28</v>
      </c>
      <c r="B55" s="53">
        <v>3860</v>
      </c>
      <c r="C55" s="54">
        <v>83</v>
      </c>
      <c r="D55" s="47"/>
      <c r="E55" s="47"/>
      <c r="F55" s="36">
        <v>292019</v>
      </c>
      <c r="G55" s="54">
        <v>6221</v>
      </c>
      <c r="H55" s="47"/>
      <c r="I55" s="47"/>
      <c r="J55" s="35" t="s">
        <v>28</v>
      </c>
      <c r="K55" s="45">
        <v>60026841</v>
      </c>
      <c r="L55" s="55">
        <v>1330422</v>
      </c>
      <c r="O55" s="47"/>
      <c r="P55" s="40">
        <v>2019</v>
      </c>
      <c r="Q55" s="41">
        <v>172183</v>
      </c>
      <c r="R55" s="41">
        <v>2982</v>
      </c>
      <c r="S55" s="42">
        <f>R55/Q55*100</f>
        <v>1.7318782922820488</v>
      </c>
      <c r="T55" s="41">
        <v>3173</v>
      </c>
      <c r="U55" s="48">
        <f t="shared" si="4"/>
        <v>-4.8290341931613678</v>
      </c>
      <c r="V55" s="48">
        <f t="shared" si="1"/>
        <v>-55.284667418263808</v>
      </c>
      <c r="W55" s="48">
        <f t="shared" si="2"/>
        <v>-17.797927461139896</v>
      </c>
      <c r="X55" s="48">
        <f>B63/K63*1000000</f>
        <v>53.123201854748125</v>
      </c>
      <c r="Z55" s="47"/>
      <c r="AA55" s="56"/>
    </row>
    <row r="56" spans="1:28" x14ac:dyDescent="0.2">
      <c r="A56" s="57" t="s">
        <v>29</v>
      </c>
      <c r="B56" s="53">
        <v>3753</v>
      </c>
      <c r="C56" s="54">
        <v>92</v>
      </c>
      <c r="F56" s="36">
        <v>266864</v>
      </c>
      <c r="G56" s="54">
        <v>5524</v>
      </c>
      <c r="J56" s="35" t="s">
        <v>29</v>
      </c>
      <c r="K56" s="45">
        <v>60191247</v>
      </c>
      <c r="L56" s="55">
        <v>1332103.5</v>
      </c>
      <c r="O56" s="47"/>
      <c r="P56" s="40">
        <v>2020</v>
      </c>
      <c r="Q56" s="41">
        <v>118298</v>
      </c>
      <c r="R56" s="41">
        <v>2275</v>
      </c>
      <c r="S56" s="42">
        <f t="shared" si="0"/>
        <v>1.9231094354934148</v>
      </c>
      <c r="T56" s="41">
        <v>2395</v>
      </c>
      <c r="U56" s="48">
        <f>(T56-T55)/T55*100</f>
        <v>-24.519382288055468</v>
      </c>
      <c r="V56" s="48">
        <f t="shared" si="1"/>
        <v>-66.248590755355124</v>
      </c>
      <c r="W56" s="48">
        <f t="shared" si="2"/>
        <v>-37.953367875647672</v>
      </c>
      <c r="X56" s="48">
        <f t="shared" si="3"/>
        <v>40.293511396220559</v>
      </c>
      <c r="Z56" s="47"/>
      <c r="AB56" s="58"/>
    </row>
    <row r="57" spans="1:28" x14ac:dyDescent="0.2">
      <c r="A57" s="57" t="s">
        <v>30</v>
      </c>
      <c r="B57" s="53">
        <v>3401</v>
      </c>
      <c r="C57" s="54">
        <v>70</v>
      </c>
      <c r="F57" s="36">
        <v>258093</v>
      </c>
      <c r="G57" s="54">
        <v>5464</v>
      </c>
      <c r="J57" s="35" t="s">
        <v>30</v>
      </c>
      <c r="K57" s="45">
        <v>60311613</v>
      </c>
      <c r="L57" s="55">
        <v>1331250.5</v>
      </c>
      <c r="P57" s="40">
        <v>2021</v>
      </c>
      <c r="Q57" s="41">
        <v>151875</v>
      </c>
      <c r="R57" s="41">
        <v>2737</v>
      </c>
      <c r="S57" s="42">
        <f t="shared" si="0"/>
        <v>1.8021399176954733</v>
      </c>
      <c r="T57" s="41">
        <v>2875</v>
      </c>
      <c r="U57" s="48">
        <f>(T57-T56)/T56*100</f>
        <v>20.041753653444676</v>
      </c>
      <c r="V57" s="48">
        <f t="shared" si="1"/>
        <v>-59.484216459977461</v>
      </c>
      <c r="W57" s="48">
        <f t="shared" ref="W57" si="5">(T57-$T$47)/$T$47*100</f>
        <v>-25.518134715025909</v>
      </c>
      <c r="X57" s="48">
        <f t="shared" si="3"/>
        <v>48.61907207313228</v>
      </c>
    </row>
    <row r="58" spans="1:28" x14ac:dyDescent="0.2">
      <c r="A58" s="35" t="s">
        <v>31</v>
      </c>
      <c r="B58" s="53">
        <v>3381</v>
      </c>
      <c r="C58" s="54">
        <v>77</v>
      </c>
      <c r="F58" s="36">
        <v>251147</v>
      </c>
      <c r="G58" s="54">
        <v>5195</v>
      </c>
      <c r="J58" s="35" t="s">
        <v>31</v>
      </c>
      <c r="K58" s="45">
        <v>60320707</v>
      </c>
      <c r="L58" s="55">
        <v>1327877</v>
      </c>
      <c r="P58" s="40">
        <v>2022</v>
      </c>
      <c r="Q58" s="41">
        <v>165889</v>
      </c>
      <c r="R58" s="41">
        <v>2958</v>
      </c>
      <c r="S58" s="42">
        <f t="shared" si="0"/>
        <v>1.7831200380977641</v>
      </c>
      <c r="T58" s="41">
        <v>3159</v>
      </c>
      <c r="U58" s="48">
        <f>(T58-T57)/T57*100</f>
        <v>9.8782608695652172</v>
      </c>
      <c r="V58" s="48">
        <f t="shared" ref="V58" si="6">(T58-$T$46)/$T$46*100</f>
        <v>-55.481961668545651</v>
      </c>
      <c r="W58" s="48">
        <f>(T58-$T$47)/$T$47*100</f>
        <v>-18.160621761658032</v>
      </c>
      <c r="X58" s="48">
        <f t="shared" si="3"/>
        <v>53.529972980665647</v>
      </c>
      <c r="AA58" s="59"/>
    </row>
    <row r="59" spans="1:28" x14ac:dyDescent="0.2">
      <c r="A59" s="35" t="s">
        <v>32</v>
      </c>
      <c r="B59" s="53">
        <v>3428</v>
      </c>
      <c r="C59" s="54">
        <v>84</v>
      </c>
      <c r="F59" s="36">
        <v>246920</v>
      </c>
      <c r="G59" s="54">
        <v>4827</v>
      </c>
      <c r="J59" s="35" t="s">
        <v>32</v>
      </c>
      <c r="K59" s="45">
        <v>60229604.5</v>
      </c>
      <c r="L59" s="55">
        <v>1322565</v>
      </c>
      <c r="P59" s="60"/>
      <c r="Q59" s="61"/>
      <c r="R59" s="61"/>
      <c r="S59" s="61"/>
      <c r="T59" s="62"/>
      <c r="U59" s="62"/>
      <c r="V59" s="62"/>
      <c r="W59" s="62"/>
      <c r="X59" s="62"/>
    </row>
    <row r="60" spans="1:28" x14ac:dyDescent="0.2">
      <c r="A60" s="35" t="s">
        <v>33</v>
      </c>
      <c r="B60" s="53">
        <v>3283</v>
      </c>
      <c r="C60" s="54">
        <v>76</v>
      </c>
      <c r="F60" s="36">
        <v>249175</v>
      </c>
      <c r="G60" s="54">
        <v>4584</v>
      </c>
      <c r="J60" s="35" t="s">
        <v>33</v>
      </c>
      <c r="K60" s="45">
        <v>60115223</v>
      </c>
      <c r="L60" s="55">
        <v>1316612</v>
      </c>
      <c r="P60" s="60"/>
      <c r="Q60" s="61"/>
      <c r="R60" s="61"/>
      <c r="S60" s="61"/>
      <c r="T60" s="62"/>
      <c r="U60" s="62"/>
      <c r="V60" s="62"/>
      <c r="W60" s="62"/>
      <c r="X60" s="62"/>
    </row>
    <row r="61" spans="1:28" s="24" customFormat="1" x14ac:dyDescent="0.2">
      <c r="A61" s="21" t="s">
        <v>34</v>
      </c>
      <c r="B61" s="22">
        <v>3378</v>
      </c>
      <c r="C61" s="23">
        <v>69</v>
      </c>
      <c r="F61" s="63">
        <v>246750</v>
      </c>
      <c r="G61" s="23">
        <v>4395</v>
      </c>
      <c r="J61" s="21" t="s">
        <v>34</v>
      </c>
      <c r="K61" s="27">
        <v>60002251.5</v>
      </c>
      <c r="L61" s="28">
        <v>1309994.5</v>
      </c>
      <c r="P61" s="19" t="s">
        <v>54</v>
      </c>
      <c r="Q61" s="61"/>
      <c r="R61" s="61"/>
      <c r="S61" s="61"/>
      <c r="T61" s="62"/>
      <c r="U61" s="62"/>
      <c r="V61" s="62"/>
      <c r="W61" s="62"/>
      <c r="X61" s="62"/>
    </row>
    <row r="62" spans="1:28" x14ac:dyDescent="0.2">
      <c r="A62" s="57" t="s">
        <v>35</v>
      </c>
      <c r="B62" s="53">
        <v>3334</v>
      </c>
      <c r="C62" s="54">
        <v>76</v>
      </c>
      <c r="F62" s="36">
        <v>242919</v>
      </c>
      <c r="G62" s="54">
        <v>4683</v>
      </c>
      <c r="J62" s="35" t="s">
        <v>35</v>
      </c>
      <c r="K62" s="45">
        <v>59877221</v>
      </c>
      <c r="L62" s="55">
        <v>1303352</v>
      </c>
      <c r="Q62" s="61"/>
      <c r="R62" s="61"/>
      <c r="S62" s="61"/>
      <c r="T62" s="62"/>
      <c r="U62" s="62"/>
      <c r="V62" s="62"/>
      <c r="W62" s="62"/>
      <c r="X62" s="62"/>
    </row>
    <row r="63" spans="1:28" ht="68.25" thickBot="1" x14ac:dyDescent="0.25">
      <c r="A63" s="35" t="s">
        <v>36</v>
      </c>
      <c r="B63" s="53">
        <v>3173</v>
      </c>
      <c r="C63" s="54">
        <v>78</v>
      </c>
      <c r="F63" s="36">
        <v>241384</v>
      </c>
      <c r="G63" s="54">
        <v>4648</v>
      </c>
      <c r="J63" s="64">
        <v>2019</v>
      </c>
      <c r="K63" s="45">
        <v>59729080.5</v>
      </c>
      <c r="L63" s="55">
        <v>1297293</v>
      </c>
      <c r="P63" s="29" t="s">
        <v>44</v>
      </c>
      <c r="Q63" s="30" t="s">
        <v>45</v>
      </c>
      <c r="R63" s="31" t="s">
        <v>46</v>
      </c>
      <c r="S63" s="32" t="s">
        <v>47</v>
      </c>
      <c r="T63" s="30" t="s">
        <v>48</v>
      </c>
      <c r="U63" s="31" t="s">
        <v>55</v>
      </c>
      <c r="V63" s="33" t="s">
        <v>50</v>
      </c>
      <c r="W63" s="33" t="s">
        <v>51</v>
      </c>
      <c r="X63" s="33" t="s">
        <v>52</v>
      </c>
    </row>
    <row r="64" spans="1:28" x14ac:dyDescent="0.2">
      <c r="A64" s="65" t="s">
        <v>37</v>
      </c>
      <c r="B64" s="66">
        <v>2395</v>
      </c>
      <c r="C64" s="67">
        <v>59</v>
      </c>
      <c r="F64" s="68">
        <v>159248</v>
      </c>
      <c r="G64" s="54">
        <v>3090</v>
      </c>
      <c r="J64" s="69">
        <v>2020</v>
      </c>
      <c r="K64" s="45">
        <v>59438850.5</v>
      </c>
      <c r="L64" s="55">
        <v>1287476.5</v>
      </c>
      <c r="P64" s="40" t="s">
        <v>18</v>
      </c>
      <c r="Q64" s="70">
        <v>5574</v>
      </c>
      <c r="R64" s="70">
        <v>152</v>
      </c>
      <c r="S64" s="42">
        <f>R64/Q64*100</f>
        <v>2.7269465374955151</v>
      </c>
      <c r="T64" s="70">
        <v>168</v>
      </c>
      <c r="U64" s="43" t="s">
        <v>53</v>
      </c>
      <c r="V64" s="43" t="s">
        <v>53</v>
      </c>
      <c r="W64" s="43" t="s">
        <v>53</v>
      </c>
      <c r="X64" s="44">
        <f>C45/L45*1000000</f>
        <v>133.14909092061896</v>
      </c>
      <c r="AA64" s="71"/>
    </row>
    <row r="65" spans="1:26" x14ac:dyDescent="0.2">
      <c r="A65" s="72" t="s">
        <v>38</v>
      </c>
      <c r="B65" s="73">
        <v>2875</v>
      </c>
      <c r="C65" s="73">
        <v>80</v>
      </c>
      <c r="F65" s="73">
        <v>204728</v>
      </c>
      <c r="G65" s="73">
        <v>3822</v>
      </c>
      <c r="H65" s="74"/>
      <c r="I65" s="74"/>
      <c r="J65" s="72" t="s">
        <v>38</v>
      </c>
      <c r="K65" s="45">
        <v>59133173</v>
      </c>
      <c r="L65" s="55">
        <v>1278481</v>
      </c>
      <c r="P65" s="40" t="s">
        <v>28</v>
      </c>
      <c r="Q65" s="70">
        <v>4058</v>
      </c>
      <c r="R65" s="70">
        <v>78</v>
      </c>
      <c r="S65" s="42">
        <f>R65/Q65*100</f>
        <v>1.9221291276490884</v>
      </c>
      <c r="T65" s="70">
        <v>83</v>
      </c>
      <c r="U65" s="48">
        <v>5.0632911392405102</v>
      </c>
      <c r="V65" s="48">
        <f>(T65-$T$64)/$T$64*100</f>
        <v>-50.595238095238095</v>
      </c>
      <c r="W65" s="43" t="s">
        <v>53</v>
      </c>
      <c r="X65" s="44">
        <f t="shared" ref="X65:X75" si="7">C55/L55*1000000</f>
        <v>62.386220312051364</v>
      </c>
    </row>
    <row r="66" spans="1:26" x14ac:dyDescent="0.2">
      <c r="A66" s="72" t="s">
        <v>39</v>
      </c>
      <c r="B66" s="75">
        <v>3159</v>
      </c>
      <c r="C66" s="75">
        <v>59</v>
      </c>
      <c r="F66" s="75">
        <v>223475</v>
      </c>
      <c r="G66" s="75">
        <v>3975</v>
      </c>
      <c r="J66" s="72" t="s">
        <v>39</v>
      </c>
      <c r="K66" s="45">
        <v>59013667</v>
      </c>
      <c r="L66" s="55">
        <v>1274288.5</v>
      </c>
      <c r="M66" s="76"/>
      <c r="P66" s="49" t="s">
        <v>29</v>
      </c>
      <c r="Q66" s="77">
        <v>3671</v>
      </c>
      <c r="R66" s="77">
        <v>86</v>
      </c>
      <c r="S66" s="51">
        <f t="shared" ref="S66:S73" si="8">R66/Q66*100</f>
        <v>2.3426859166439664</v>
      </c>
      <c r="T66" s="77">
        <v>92</v>
      </c>
      <c r="U66" s="52">
        <f>(T66-T65)/T65*100</f>
        <v>10.843373493975903</v>
      </c>
      <c r="V66" s="52">
        <f>(T66-$T$64)/$T$64*100</f>
        <v>-45.238095238095241</v>
      </c>
      <c r="W66" s="52">
        <f>(T66-$T$65)/$T$65*100</f>
        <v>10.843373493975903</v>
      </c>
      <c r="X66" s="52">
        <f t="shared" si="7"/>
        <v>69.063702632715859</v>
      </c>
    </row>
    <row r="67" spans="1:26" x14ac:dyDescent="0.2">
      <c r="L67" s="78"/>
      <c r="M67" s="76"/>
      <c r="P67" s="49" t="s">
        <v>30</v>
      </c>
      <c r="Q67" s="77">
        <v>3603</v>
      </c>
      <c r="R67" s="77">
        <v>67</v>
      </c>
      <c r="S67" s="51">
        <f t="shared" si="8"/>
        <v>1.8595614765473216</v>
      </c>
      <c r="T67" s="77">
        <v>70</v>
      </c>
      <c r="U67" s="52">
        <f>(T67-T66)/T66*100</f>
        <v>-23.913043478260871</v>
      </c>
      <c r="V67" s="52">
        <f t="shared" ref="V67:V73" si="9">(T67-$T$64)/$T$64*100</f>
        <v>-58.333333333333336</v>
      </c>
      <c r="W67" s="52">
        <f t="shared" ref="W67:W74" si="10">(T67-$T$65)/$T$65*100</f>
        <v>-15.66265060240964</v>
      </c>
      <c r="X67" s="52">
        <f t="shared" si="7"/>
        <v>52.582139875252629</v>
      </c>
    </row>
    <row r="68" spans="1:26" x14ac:dyDescent="0.2">
      <c r="L68" s="78"/>
      <c r="M68" s="76"/>
      <c r="P68" s="40" t="s">
        <v>31</v>
      </c>
      <c r="Q68" s="70">
        <v>3429</v>
      </c>
      <c r="R68" s="70">
        <v>72</v>
      </c>
      <c r="S68" s="42">
        <f t="shared" si="8"/>
        <v>2.0997375328083989</v>
      </c>
      <c r="T68" s="70">
        <v>77</v>
      </c>
      <c r="U68" s="48">
        <f t="shared" ref="U68:U73" si="11">(T68-T67)/T67*100</f>
        <v>10</v>
      </c>
      <c r="V68" s="48">
        <f t="shared" si="9"/>
        <v>-54.166666666666664</v>
      </c>
      <c r="W68" s="48">
        <f t="shared" si="10"/>
        <v>-7.2289156626506017</v>
      </c>
      <c r="X68" s="48">
        <f t="shared" si="7"/>
        <v>57.987298522378204</v>
      </c>
    </row>
    <row r="69" spans="1:26" x14ac:dyDescent="0.2">
      <c r="L69" s="78"/>
      <c r="M69" s="76"/>
      <c r="P69" s="40" t="s">
        <v>32</v>
      </c>
      <c r="Q69" s="70">
        <v>3217</v>
      </c>
      <c r="R69" s="70">
        <v>77</v>
      </c>
      <c r="S69" s="42">
        <f t="shared" si="8"/>
        <v>2.3935343487721479</v>
      </c>
      <c r="T69" s="70">
        <v>84</v>
      </c>
      <c r="U69" s="48">
        <f t="shared" si="11"/>
        <v>9.0909090909090917</v>
      </c>
      <c r="V69" s="48">
        <f t="shared" si="9"/>
        <v>-50</v>
      </c>
      <c r="W69" s="48">
        <f t="shared" si="10"/>
        <v>1.2048192771084338</v>
      </c>
      <c r="X69" s="48">
        <f t="shared" si="7"/>
        <v>63.512946433634639</v>
      </c>
    </row>
    <row r="70" spans="1:26" x14ac:dyDescent="0.2">
      <c r="I70" s="79"/>
      <c r="J70" s="79"/>
      <c r="K70" s="36"/>
      <c r="L70" s="36"/>
      <c r="M70" s="76"/>
      <c r="P70" s="40" t="s">
        <v>33</v>
      </c>
      <c r="Q70" s="70">
        <v>3037</v>
      </c>
      <c r="R70" s="70">
        <v>75</v>
      </c>
      <c r="S70" s="42">
        <f t="shared" si="8"/>
        <v>2.4695423114916037</v>
      </c>
      <c r="T70" s="70">
        <v>76</v>
      </c>
      <c r="U70" s="48">
        <f t="shared" si="11"/>
        <v>-9.5238095238095237</v>
      </c>
      <c r="V70" s="48">
        <f t="shared" si="9"/>
        <v>-54.761904761904766</v>
      </c>
      <c r="W70" s="48">
        <f>(T70-$T$65)/$T$65*100</f>
        <v>-8.4337349397590362</v>
      </c>
      <c r="X70" s="48">
        <f t="shared" si="7"/>
        <v>57.72391562586396</v>
      </c>
    </row>
    <row r="71" spans="1:26" x14ac:dyDescent="0.2">
      <c r="I71" s="80"/>
      <c r="J71" s="80"/>
      <c r="K71" s="80"/>
      <c r="L71" s="80"/>
      <c r="M71" s="80"/>
      <c r="P71" s="40">
        <v>2017</v>
      </c>
      <c r="Q71" s="70">
        <v>2946</v>
      </c>
      <c r="R71" s="70">
        <v>66</v>
      </c>
      <c r="S71" s="42">
        <f t="shared" si="8"/>
        <v>2.2403258655804481</v>
      </c>
      <c r="T71" s="70">
        <v>69</v>
      </c>
      <c r="U71" s="48">
        <f t="shared" si="11"/>
        <v>-9.2105263157894726</v>
      </c>
      <c r="V71" s="48">
        <f t="shared" si="9"/>
        <v>-58.928571428571431</v>
      </c>
      <c r="W71" s="48">
        <f t="shared" si="10"/>
        <v>-16.867469879518072</v>
      </c>
      <c r="X71" s="48">
        <f t="shared" si="7"/>
        <v>52.671976867078449</v>
      </c>
    </row>
    <row r="72" spans="1:26" x14ac:dyDescent="0.2">
      <c r="I72" s="76"/>
      <c r="J72" s="76"/>
      <c r="K72" s="76"/>
      <c r="L72" s="76"/>
      <c r="M72" s="76"/>
      <c r="P72" s="40">
        <v>2018</v>
      </c>
      <c r="Q72" s="70">
        <v>3145</v>
      </c>
      <c r="R72" s="70">
        <v>73</v>
      </c>
      <c r="S72" s="42">
        <f t="shared" si="8"/>
        <v>2.3211446740858506</v>
      </c>
      <c r="T72" s="70">
        <v>76</v>
      </c>
      <c r="U72" s="48">
        <f t="shared" si="11"/>
        <v>10.144927536231885</v>
      </c>
      <c r="V72" s="48">
        <f t="shared" si="9"/>
        <v>-54.761904761904766</v>
      </c>
      <c r="W72" s="48">
        <f t="shared" si="10"/>
        <v>-8.4337349397590362</v>
      </c>
      <c r="X72" s="48">
        <f t="shared" si="7"/>
        <v>58.311185312946925</v>
      </c>
      <c r="Z72" s="47"/>
    </row>
    <row r="73" spans="1:26" x14ac:dyDescent="0.2">
      <c r="I73" s="76"/>
      <c r="J73" s="76"/>
      <c r="K73" s="76"/>
      <c r="L73" s="76"/>
      <c r="M73" s="76"/>
      <c r="P73" s="40">
        <v>2019</v>
      </c>
      <c r="Q73" s="81">
        <v>3160</v>
      </c>
      <c r="R73" s="82">
        <v>75</v>
      </c>
      <c r="S73" s="42">
        <f t="shared" si="8"/>
        <v>2.3734177215189876</v>
      </c>
      <c r="T73" s="82">
        <v>78</v>
      </c>
      <c r="U73" s="48">
        <f t="shared" si="11"/>
        <v>2.6315789473684208</v>
      </c>
      <c r="V73" s="48">
        <f t="shared" si="9"/>
        <v>-53.571428571428569</v>
      </c>
      <c r="W73" s="48">
        <f t="shared" si="10"/>
        <v>-6.024096385542169</v>
      </c>
      <c r="X73" s="48">
        <f t="shared" si="7"/>
        <v>60.125199164722233</v>
      </c>
    </row>
    <row r="74" spans="1:26" x14ac:dyDescent="0.2">
      <c r="P74" s="40">
        <v>2020</v>
      </c>
      <c r="Q74" s="81">
        <v>2205</v>
      </c>
      <c r="R74" s="82">
        <v>56</v>
      </c>
      <c r="S74" s="42">
        <f>R74/Q74*100</f>
        <v>2.5396825396825395</v>
      </c>
      <c r="T74" s="82">
        <v>59</v>
      </c>
      <c r="U74" s="48">
        <f>(T74-T73)/T73*100</f>
        <v>-24.358974358974358</v>
      </c>
      <c r="V74" s="48">
        <f>(T74-$T$64)/$T$64*100</f>
        <v>-64.88095238095238</v>
      </c>
      <c r="W74" s="48">
        <f t="shared" si="10"/>
        <v>-28.915662650602407</v>
      </c>
      <c r="X74" s="48">
        <f t="shared" si="7"/>
        <v>45.826079155619539</v>
      </c>
    </row>
    <row r="75" spans="1:26" x14ac:dyDescent="0.2">
      <c r="A75" s="83"/>
      <c r="B75" s="83"/>
      <c r="C75" s="83"/>
      <c r="D75" s="83"/>
      <c r="E75" s="83"/>
      <c r="F75" s="83"/>
      <c r="G75" s="83"/>
      <c r="H75" s="83"/>
      <c r="P75" s="40">
        <v>2021</v>
      </c>
      <c r="Q75" s="81">
        <v>2729</v>
      </c>
      <c r="R75" s="82">
        <v>73</v>
      </c>
      <c r="S75" s="42">
        <f t="shared" ref="S75:S76" si="12">R75/Q75*100</f>
        <v>2.6749725174056431</v>
      </c>
      <c r="T75" s="82">
        <v>80</v>
      </c>
      <c r="U75" s="48">
        <f t="shared" ref="U75" si="13">(T75-T74)/T74*100</f>
        <v>35.593220338983052</v>
      </c>
      <c r="V75" s="48">
        <f t="shared" ref="V75" si="14">(T75-$T$64)/$T$64*100</f>
        <v>-52.380952380952387</v>
      </c>
      <c r="W75" s="48">
        <f>(T75-$T$65)/$T$65*100</f>
        <v>-3.6144578313253009</v>
      </c>
      <c r="X75" s="48">
        <f t="shared" si="7"/>
        <v>62.574258045289689</v>
      </c>
    </row>
    <row r="76" spans="1:26" x14ac:dyDescent="0.2">
      <c r="A76" s="83"/>
      <c r="B76" s="83"/>
      <c r="C76" s="83"/>
      <c r="D76" s="83"/>
      <c r="E76" s="83"/>
      <c r="F76" s="83"/>
      <c r="G76" s="83"/>
      <c r="H76" s="83"/>
      <c r="P76" s="40">
        <v>2022</v>
      </c>
      <c r="Q76" s="81">
        <v>2824</v>
      </c>
      <c r="R76" s="82">
        <v>59</v>
      </c>
      <c r="S76" s="42">
        <f t="shared" si="12"/>
        <v>2.0892351274787537</v>
      </c>
      <c r="T76" s="82">
        <v>59</v>
      </c>
      <c r="U76" s="48">
        <f>(T76-T75)/T75*100</f>
        <v>-26.25</v>
      </c>
      <c r="V76" s="48">
        <f>(T76-$T$64)/$T$64*100</f>
        <v>-64.88095238095238</v>
      </c>
      <c r="W76" s="48">
        <f>(T76-$T$65)/$T$65*100</f>
        <v>-28.915662650602407</v>
      </c>
      <c r="X76" s="48">
        <f>C66/L66*1000000</f>
        <v>46.300347213366521</v>
      </c>
    </row>
    <row r="77" spans="1:26" x14ac:dyDescent="0.2">
      <c r="A77" s="83"/>
      <c r="B77" s="83"/>
      <c r="C77" s="83"/>
      <c r="D77" s="83"/>
      <c r="E77" s="83"/>
      <c r="F77" s="83"/>
      <c r="G77" s="83"/>
      <c r="H77" s="83"/>
    </row>
    <row r="78" spans="1:26" x14ac:dyDescent="0.2">
      <c r="A78" s="83"/>
      <c r="B78" s="83"/>
      <c r="C78" s="83"/>
      <c r="D78" s="83"/>
      <c r="E78" s="83"/>
      <c r="F78" s="83"/>
      <c r="G78" s="83"/>
      <c r="H78" s="83"/>
    </row>
    <row r="79" spans="1:26" x14ac:dyDescent="0.2">
      <c r="Q79" s="84"/>
    </row>
    <row r="80" spans="1:26" x14ac:dyDescent="0.2">
      <c r="P80" s="19" t="s">
        <v>56</v>
      </c>
    </row>
    <row r="81" spans="9:24" x14ac:dyDescent="0.2">
      <c r="Q81" s="85"/>
    </row>
    <row r="82" spans="9:24" ht="45.75" thickBot="1" x14ac:dyDescent="0.25">
      <c r="P82" s="29" t="s">
        <v>44</v>
      </c>
      <c r="Q82" s="30" t="s">
        <v>45</v>
      </c>
      <c r="R82" s="31" t="s">
        <v>57</v>
      </c>
      <c r="S82" s="31" t="s">
        <v>58</v>
      </c>
      <c r="T82" s="30" t="s">
        <v>59</v>
      </c>
      <c r="U82" s="31" t="s">
        <v>60</v>
      </c>
      <c r="V82" s="33" t="s">
        <v>61</v>
      </c>
      <c r="W82" s="33" t="s">
        <v>62</v>
      </c>
      <c r="X82" s="33" t="s">
        <v>63</v>
      </c>
    </row>
    <row r="83" spans="9:24" x14ac:dyDescent="0.2">
      <c r="P83" s="40">
        <v>2001</v>
      </c>
      <c r="Q83" s="86">
        <v>263100</v>
      </c>
      <c r="R83" s="86">
        <v>256645</v>
      </c>
      <c r="S83" s="87">
        <f>R83/Q83*100</f>
        <v>97.546560243253509</v>
      </c>
      <c r="T83" s="86">
        <v>373286</v>
      </c>
      <c r="U83" s="88" t="s">
        <v>53</v>
      </c>
      <c r="V83" s="88" t="s">
        <v>53</v>
      </c>
      <c r="W83" s="88" t="s">
        <v>53</v>
      </c>
      <c r="X83" s="89">
        <f>F45/K45*1000000</f>
        <v>6551.522973812881</v>
      </c>
    </row>
    <row r="84" spans="9:24" x14ac:dyDescent="0.2">
      <c r="P84" s="40">
        <v>2011</v>
      </c>
      <c r="Q84" s="86">
        <v>205638</v>
      </c>
      <c r="R84" s="86">
        <v>202022</v>
      </c>
      <c r="S84" s="87">
        <f t="shared" ref="S84:S92" si="15">R84/Q84*100</f>
        <v>98.241570137814989</v>
      </c>
      <c r="T84" s="86">
        <v>292019</v>
      </c>
      <c r="U84" s="90">
        <v>-4.2</v>
      </c>
      <c r="V84" s="91">
        <f>(T84-$T$83)/$T$83*100</f>
        <v>-21.770706643163688</v>
      </c>
      <c r="W84" s="90" t="s">
        <v>53</v>
      </c>
      <c r="X84" s="89">
        <f t="shared" ref="X84:X95" si="16">F55/K55*1000000</f>
        <v>4864.8070618941947</v>
      </c>
    </row>
    <row r="85" spans="9:24" x14ac:dyDescent="0.2">
      <c r="P85" s="49">
        <v>2012</v>
      </c>
      <c r="Q85" s="92">
        <v>188228</v>
      </c>
      <c r="R85" s="92">
        <v>184713</v>
      </c>
      <c r="S85" s="93">
        <f t="shared" si="15"/>
        <v>98.132583887625643</v>
      </c>
      <c r="T85" s="92">
        <v>266864</v>
      </c>
      <c r="U85" s="94">
        <f>(T85-T84)/T84*100</f>
        <v>-8.6141655166273416</v>
      </c>
      <c r="V85" s="94">
        <f>(T85-$T$83)/$T$83*100</f>
        <v>-28.509507455409526</v>
      </c>
      <c r="W85" s="94">
        <f>(T85-T84)/T84*100</f>
        <v>-8.6141655166273416</v>
      </c>
      <c r="X85" s="95">
        <f t="shared" si="16"/>
        <v>4433.6014503902861</v>
      </c>
    </row>
    <row r="86" spans="9:24" x14ac:dyDescent="0.2">
      <c r="P86" s="49">
        <v>2013</v>
      </c>
      <c r="Q86" s="92">
        <v>181660</v>
      </c>
      <c r="R86" s="92">
        <v>178499</v>
      </c>
      <c r="S86" s="93">
        <f t="shared" si="15"/>
        <v>98.259936144445675</v>
      </c>
      <c r="T86" s="92">
        <v>258093</v>
      </c>
      <c r="U86" s="94">
        <f t="shared" ref="U86:U94" si="17">(T86-T85)/T85*100</f>
        <v>-3.2866928472930033</v>
      </c>
      <c r="V86" s="94">
        <f t="shared" ref="V86:V92" si="18">(T86-$T$83)/$T$83*100</f>
        <v>-30.859180360367116</v>
      </c>
      <c r="W86" s="94">
        <f>(T86-$T$84)/$T$84*100</f>
        <v>-11.617737202031375</v>
      </c>
      <c r="X86" s="95">
        <f t="shared" si="16"/>
        <v>4279.3251110694055</v>
      </c>
    </row>
    <row r="87" spans="9:24" x14ac:dyDescent="0.2">
      <c r="I87" s="80"/>
      <c r="J87" s="80"/>
      <c r="K87" s="80"/>
      <c r="L87" s="80"/>
      <c r="M87" s="80"/>
      <c r="P87" s="40">
        <v>2014</v>
      </c>
      <c r="Q87" s="86">
        <v>177031</v>
      </c>
      <c r="R87" s="86">
        <v>173856</v>
      </c>
      <c r="S87" s="87">
        <f t="shared" si="15"/>
        <v>98.206528800040672</v>
      </c>
      <c r="T87" s="86">
        <v>251147</v>
      </c>
      <c r="U87" s="91">
        <f t="shared" si="17"/>
        <v>-2.6912779501962469</v>
      </c>
      <c r="V87" s="91">
        <f t="shared" si="18"/>
        <v>-32.719951993913519</v>
      </c>
      <c r="W87" s="91">
        <f t="shared" ref="W87:W91" si="19">(T87-$T$84)/$T$84*100</f>
        <v>-13.996349552597605</v>
      </c>
      <c r="X87" s="89">
        <f t="shared" si="16"/>
        <v>4163.5287862259302</v>
      </c>
    </row>
    <row r="88" spans="9:24" x14ac:dyDescent="0.2">
      <c r="I88" s="76"/>
      <c r="J88" s="76"/>
      <c r="K88" s="76"/>
      <c r="L88" s="76"/>
      <c r="M88" s="76"/>
      <c r="P88" s="40">
        <v>2015</v>
      </c>
      <c r="Q88" s="86">
        <v>174539</v>
      </c>
      <c r="R88" s="86">
        <v>171303</v>
      </c>
      <c r="S88" s="87">
        <f t="shared" si="15"/>
        <v>98.145973106297163</v>
      </c>
      <c r="T88" s="86">
        <v>246920</v>
      </c>
      <c r="U88" s="91">
        <f t="shared" si="17"/>
        <v>-1.6830780379618313</v>
      </c>
      <c r="V88" s="91">
        <f t="shared" si="18"/>
        <v>-33.852327705834135</v>
      </c>
      <c r="W88" s="91">
        <f t="shared" si="19"/>
        <v>-15.443858105123297</v>
      </c>
      <c r="X88" s="89">
        <f t="shared" si="16"/>
        <v>4099.6450507988975</v>
      </c>
    </row>
    <row r="89" spans="9:24" x14ac:dyDescent="0.2">
      <c r="P89" s="40">
        <v>2016</v>
      </c>
      <c r="Q89" s="86">
        <v>175791</v>
      </c>
      <c r="R89" s="86">
        <v>172686</v>
      </c>
      <c r="S89" s="87">
        <f t="shared" si="15"/>
        <v>98.233697970885885</v>
      </c>
      <c r="T89" s="86">
        <v>249175</v>
      </c>
      <c r="U89" s="91">
        <f t="shared" si="17"/>
        <v>0.91325125546735786</v>
      </c>
      <c r="V89" s="91">
        <f>(T89-$T$83)/$T$83*100</f>
        <v>-33.248233258145227</v>
      </c>
      <c r="W89" s="91">
        <f>(T89-$T$84)/$T$84*100</f>
        <v>-14.671648077693575</v>
      </c>
      <c r="X89" s="89">
        <f t="shared" si="16"/>
        <v>4144.9567607858662</v>
      </c>
    </row>
    <row r="90" spans="9:24" x14ac:dyDescent="0.2">
      <c r="P90" s="40">
        <v>2017</v>
      </c>
      <c r="Q90" s="86">
        <v>174933</v>
      </c>
      <c r="R90" s="86">
        <v>171755</v>
      </c>
      <c r="S90" s="87">
        <f t="shared" si="15"/>
        <v>98.183304465138079</v>
      </c>
      <c r="T90" s="86">
        <v>246750</v>
      </c>
      <c r="U90" s="91">
        <f t="shared" si="17"/>
        <v>-0.97321159827430515</v>
      </c>
      <c r="V90" s="91">
        <f t="shared" si="18"/>
        <v>-33.897869194129967</v>
      </c>
      <c r="W90" s="91">
        <f t="shared" si="19"/>
        <v>-15.502073495217777</v>
      </c>
      <c r="X90" s="89">
        <f t="shared" si="16"/>
        <v>4112.3456842281994</v>
      </c>
    </row>
    <row r="91" spans="9:24" x14ac:dyDescent="0.2">
      <c r="P91" s="40">
        <v>2018</v>
      </c>
      <c r="Q91" s="86">
        <v>172553</v>
      </c>
      <c r="R91" s="86">
        <v>169467</v>
      </c>
      <c r="S91" s="87">
        <f t="shared" si="15"/>
        <v>98.211563983239941</v>
      </c>
      <c r="T91" s="86">
        <v>242919</v>
      </c>
      <c r="U91" s="91">
        <f t="shared" si="17"/>
        <v>-1.5525835866261397</v>
      </c>
      <c r="V91" s="91">
        <f t="shared" si="18"/>
        <v>-34.924160027432052</v>
      </c>
      <c r="W91" s="91">
        <f t="shared" si="19"/>
        <v>-16.813974433170443</v>
      </c>
      <c r="X91" s="89">
        <f t="shared" si="16"/>
        <v>4056.9518081007805</v>
      </c>
    </row>
    <row r="92" spans="9:24" x14ac:dyDescent="0.2">
      <c r="P92" s="40">
        <v>2019</v>
      </c>
      <c r="Q92" s="86">
        <v>172183</v>
      </c>
      <c r="R92" s="86">
        <v>169201</v>
      </c>
      <c r="S92" s="87">
        <f t="shared" si="15"/>
        <v>98.268121707717953</v>
      </c>
      <c r="T92" s="86">
        <v>241384</v>
      </c>
      <c r="U92" s="91">
        <f t="shared" si="17"/>
        <v>-0.63189787542349507</v>
      </c>
      <c r="V92" s="91">
        <f t="shared" si="18"/>
        <v>-35.3353728776327</v>
      </c>
      <c r="W92" s="91">
        <f>(T92-$T$84)/$T$84*100</f>
        <v>-17.339625161376485</v>
      </c>
      <c r="X92" s="89">
        <f t="shared" si="16"/>
        <v>4041.3145151296949</v>
      </c>
    </row>
    <row r="93" spans="9:24" x14ac:dyDescent="0.2">
      <c r="P93" s="40">
        <v>2020</v>
      </c>
      <c r="Q93" s="86">
        <v>118298</v>
      </c>
      <c r="R93" s="86">
        <v>116023</v>
      </c>
      <c r="S93" s="87">
        <f>R93/Q93*100</f>
        <v>98.076890564506584</v>
      </c>
      <c r="T93" s="86">
        <v>159248</v>
      </c>
      <c r="U93" s="91">
        <f>(T93-T92)/T92*100</f>
        <v>-34.027110330427867</v>
      </c>
      <c r="V93" s="91">
        <f>(T93-$T$83)/$T$83*100</f>
        <v>-57.338876893320403</v>
      </c>
      <c r="W93" s="91">
        <f>(T93-$T$84)/$T$84*100</f>
        <v>-45.466562107260145</v>
      </c>
      <c r="X93" s="89">
        <f t="shared" si="16"/>
        <v>2679.1904395930401</v>
      </c>
    </row>
    <row r="94" spans="9:24" x14ac:dyDescent="0.2">
      <c r="P94" s="40">
        <v>2021</v>
      </c>
      <c r="Q94" s="96">
        <v>151875</v>
      </c>
      <c r="R94" s="86">
        <v>149138</v>
      </c>
      <c r="S94" s="87">
        <f t="shared" ref="S94:S95" si="20">R94/Q94*100</f>
        <v>98.197860082304516</v>
      </c>
      <c r="T94" s="86">
        <v>204728</v>
      </c>
      <c r="U94" s="91">
        <f t="shared" si="17"/>
        <v>28.559228373354767</v>
      </c>
      <c r="V94" s="91">
        <f t="shared" ref="V94:V95" si="21">(T94-$T$83)/$T$83*100</f>
        <v>-45.155189318645753</v>
      </c>
      <c r="W94" s="91">
        <f t="shared" ref="W94:W95" si="22">(T94-$T$84)/$T$84*100</f>
        <v>-29.892233039630984</v>
      </c>
      <c r="X94" s="89">
        <f t="shared" si="16"/>
        <v>3462.1514390915572</v>
      </c>
    </row>
    <row r="95" spans="9:24" x14ac:dyDescent="0.2">
      <c r="P95" s="40">
        <v>2022</v>
      </c>
      <c r="Q95" s="96">
        <v>165889</v>
      </c>
      <c r="R95" s="86">
        <v>162931</v>
      </c>
      <c r="S95" s="87">
        <f t="shared" si="20"/>
        <v>98.216879961902237</v>
      </c>
      <c r="T95" s="86">
        <v>223475</v>
      </c>
      <c r="U95" s="91">
        <f>(T95-T94)/T94*100</f>
        <v>9.1570278613575091</v>
      </c>
      <c r="V95" s="91">
        <f t="shared" si="21"/>
        <v>-40.133034724045366</v>
      </c>
      <c r="W95" s="91">
        <f t="shared" si="22"/>
        <v>-23.472445286094398</v>
      </c>
      <c r="X95" s="89">
        <f t="shared" si="16"/>
        <v>3786.8346666205302</v>
      </c>
    </row>
    <row r="96" spans="9:24" x14ac:dyDescent="0.2">
      <c r="P96" s="97"/>
      <c r="Q96" s="96"/>
      <c r="R96" s="86"/>
      <c r="S96" s="87"/>
      <c r="T96" s="86"/>
      <c r="U96" s="91"/>
      <c r="V96" s="91"/>
      <c r="W96" s="91"/>
      <c r="X96" s="89"/>
    </row>
    <row r="97" spans="11:24" x14ac:dyDescent="0.2">
      <c r="P97" s="97"/>
      <c r="Q97" s="96"/>
      <c r="R97" s="86"/>
      <c r="S97" s="87"/>
      <c r="T97" s="86"/>
      <c r="U97" s="91"/>
      <c r="V97" s="91"/>
      <c r="W97" s="91"/>
      <c r="X97" s="89"/>
    </row>
    <row r="98" spans="11:24" x14ac:dyDescent="0.2">
      <c r="P98" s="19" t="s">
        <v>64</v>
      </c>
      <c r="Q98" s="96"/>
      <c r="R98" s="86"/>
      <c r="S98" s="87"/>
      <c r="T98" s="86"/>
      <c r="U98" s="91"/>
      <c r="V98" s="91"/>
      <c r="W98" s="91"/>
      <c r="X98" s="89"/>
    </row>
    <row r="99" spans="11:24" x14ac:dyDescent="0.2">
      <c r="P99" s="97"/>
      <c r="Q99" s="96"/>
      <c r="R99" s="96"/>
      <c r="S99" s="98"/>
      <c r="T99" s="96"/>
      <c r="U99" s="91"/>
      <c r="V99" s="91"/>
      <c r="W99" s="91"/>
      <c r="X99" s="89"/>
    </row>
    <row r="100" spans="11:24" ht="45.75" thickBot="1" x14ac:dyDescent="0.25">
      <c r="P100" s="29" t="s">
        <v>44</v>
      </c>
      <c r="Q100" s="30" t="s">
        <v>45</v>
      </c>
      <c r="R100" s="31" t="s">
        <v>57</v>
      </c>
      <c r="S100" s="31" t="s">
        <v>58</v>
      </c>
      <c r="T100" s="30" t="s">
        <v>59</v>
      </c>
      <c r="U100" s="31" t="s">
        <v>60</v>
      </c>
      <c r="V100" s="33" t="s">
        <v>61</v>
      </c>
      <c r="W100" s="33" t="s">
        <v>62</v>
      </c>
      <c r="X100" s="33" t="s">
        <v>63</v>
      </c>
    </row>
    <row r="101" spans="11:24" x14ac:dyDescent="0.2">
      <c r="P101" s="40" t="s">
        <v>18</v>
      </c>
      <c r="Q101" s="99">
        <v>5574</v>
      </c>
      <c r="R101" s="99">
        <v>5422</v>
      </c>
      <c r="S101" s="87">
        <f>R101/Q101*100</f>
        <v>97.273053462504492</v>
      </c>
      <c r="T101" s="86">
        <v>8342</v>
      </c>
      <c r="U101" s="88" t="s">
        <v>53</v>
      </c>
      <c r="V101" s="88" t="s">
        <v>53</v>
      </c>
      <c r="W101" s="88" t="s">
        <v>53</v>
      </c>
      <c r="X101" s="89">
        <f>G45/L45*1000000</f>
        <v>6611.48640749883</v>
      </c>
    </row>
    <row r="102" spans="11:24" x14ac:dyDescent="0.2">
      <c r="K102" s="100"/>
      <c r="P102" s="40" t="s">
        <v>28</v>
      </c>
      <c r="Q102" s="99">
        <v>4058</v>
      </c>
      <c r="R102" s="99">
        <v>3980</v>
      </c>
      <c r="S102" s="87">
        <f t="shared" ref="S102:S110" si="23">R102/Q102*100</f>
        <v>98.077870872350914</v>
      </c>
      <c r="T102" s="99">
        <v>6221</v>
      </c>
      <c r="U102" s="88">
        <v>-2.4</v>
      </c>
      <c r="V102" s="91">
        <f>(T102-$T$101)/$T$101*100</f>
        <v>-25.425557420282907</v>
      </c>
      <c r="W102" s="88" t="s">
        <v>53</v>
      </c>
      <c r="X102" s="89">
        <f t="shared" ref="X102:X112" si="24">G55/L55*1000000</f>
        <v>4675.9599585695369</v>
      </c>
    </row>
    <row r="103" spans="11:24" x14ac:dyDescent="0.2">
      <c r="P103" s="49" t="s">
        <v>29</v>
      </c>
      <c r="Q103" s="101">
        <v>3671</v>
      </c>
      <c r="R103" s="101">
        <v>3585</v>
      </c>
      <c r="S103" s="93">
        <f t="shared" si="23"/>
        <v>97.657314083356027</v>
      </c>
      <c r="T103" s="101">
        <v>5524</v>
      </c>
      <c r="U103" s="94">
        <f>(T103-T102)/T102*100</f>
        <v>-11.203986497347692</v>
      </c>
      <c r="V103" s="94">
        <f>(T103-$T$101)/$T$101*100</f>
        <v>-33.78086789738672</v>
      </c>
      <c r="W103" s="94">
        <f>(T103-$T$102)/$T$102*100</f>
        <v>-11.203986497347692</v>
      </c>
      <c r="X103" s="95">
        <f t="shared" si="24"/>
        <v>4146.8249276426341</v>
      </c>
    </row>
    <row r="104" spans="11:24" x14ac:dyDescent="0.2">
      <c r="P104" s="49" t="s">
        <v>30</v>
      </c>
      <c r="Q104" s="101">
        <v>3603</v>
      </c>
      <c r="R104" s="101">
        <v>3536</v>
      </c>
      <c r="S104" s="93">
        <f t="shared" si="23"/>
        <v>98.140438523452673</v>
      </c>
      <c r="T104" s="101">
        <v>5464</v>
      </c>
      <c r="U104" s="94">
        <f>(T104-T103)/T103*100</f>
        <v>-1.0861694424330195</v>
      </c>
      <c r="V104" s="94">
        <f t="shared" ref="V104:V110" si="25">(T104-$T$101)/$T$101*100</f>
        <v>-34.500119875329652</v>
      </c>
      <c r="W104" s="94">
        <f t="shared" ref="W104:W110" si="26">(T104-$T$102)/$T$102*100</f>
        <v>-12.1684616621122</v>
      </c>
      <c r="X104" s="95">
        <f t="shared" si="24"/>
        <v>4104.4116039768624</v>
      </c>
    </row>
    <row r="105" spans="11:24" x14ac:dyDescent="0.2">
      <c r="P105" s="40" t="s">
        <v>31</v>
      </c>
      <c r="Q105" s="99">
        <v>3429</v>
      </c>
      <c r="R105" s="99">
        <v>3357</v>
      </c>
      <c r="S105" s="87">
        <f t="shared" si="23"/>
        <v>97.900262467191595</v>
      </c>
      <c r="T105" s="99">
        <v>5195</v>
      </c>
      <c r="U105" s="91">
        <f>(T105-T104)/T104*100</f>
        <v>-4.9231332357247437</v>
      </c>
      <c r="V105" s="91">
        <f t="shared" si="25"/>
        <v>-37.724766243107169</v>
      </c>
      <c r="W105" s="91">
        <f t="shared" si="26"/>
        <v>-16.492525317473074</v>
      </c>
      <c r="X105" s="89">
        <f t="shared" si="24"/>
        <v>3912.259945763049</v>
      </c>
    </row>
    <row r="106" spans="11:24" x14ac:dyDescent="0.2">
      <c r="P106" s="40" t="s">
        <v>32</v>
      </c>
      <c r="Q106" s="99">
        <v>3217</v>
      </c>
      <c r="R106" s="99">
        <v>3140</v>
      </c>
      <c r="S106" s="87">
        <f t="shared" si="23"/>
        <v>97.60646565122785</v>
      </c>
      <c r="T106" s="99">
        <v>4827</v>
      </c>
      <c r="U106" s="91">
        <f>(T106-T105)/T105*100</f>
        <v>-7.0837343599615021</v>
      </c>
      <c r="V106" s="91">
        <f>(T106-$T$101)/$T$101*100</f>
        <v>-42.136178374490527</v>
      </c>
      <c r="W106" s="91">
        <f t="shared" si="26"/>
        <v>-22.407972994695385</v>
      </c>
      <c r="X106" s="89">
        <f t="shared" si="24"/>
        <v>3649.7261004185048</v>
      </c>
    </row>
    <row r="107" spans="11:24" x14ac:dyDescent="0.2">
      <c r="P107" s="40" t="s">
        <v>33</v>
      </c>
      <c r="Q107" s="99">
        <v>3037</v>
      </c>
      <c r="R107" s="99">
        <v>2962</v>
      </c>
      <c r="S107" s="87">
        <f t="shared" si="23"/>
        <v>97.530457688508392</v>
      </c>
      <c r="T107" s="99">
        <v>4584</v>
      </c>
      <c r="U107" s="91">
        <f t="shared" ref="U107:U110" si="27">(T107-T106)/T106*100</f>
        <v>-5.034182722187694</v>
      </c>
      <c r="V107" s="91">
        <f t="shared" si="25"/>
        <v>-45.049148885159433</v>
      </c>
      <c r="W107" s="91">
        <f>(T107-$T$102)/$T$102*100</f>
        <v>-26.314097411991643</v>
      </c>
      <c r="X107" s="89">
        <f t="shared" si="24"/>
        <v>3481.6635424863207</v>
      </c>
    </row>
    <row r="108" spans="11:24" x14ac:dyDescent="0.2">
      <c r="P108" s="40">
        <v>2017</v>
      </c>
      <c r="Q108" s="99">
        <v>2946</v>
      </c>
      <c r="R108" s="99">
        <v>2880</v>
      </c>
      <c r="S108" s="87">
        <f t="shared" si="23"/>
        <v>97.759674134419555</v>
      </c>
      <c r="T108" s="99">
        <v>4395</v>
      </c>
      <c r="U108" s="91">
        <f t="shared" si="27"/>
        <v>-4.1230366492146597</v>
      </c>
      <c r="V108" s="91">
        <f t="shared" si="25"/>
        <v>-47.314792615679693</v>
      </c>
      <c r="W108" s="91">
        <f t="shared" si="26"/>
        <v>-29.352194180999842</v>
      </c>
      <c r="X108" s="89">
        <f t="shared" si="24"/>
        <v>3354.9759178378231</v>
      </c>
    </row>
    <row r="109" spans="11:24" x14ac:dyDescent="0.2">
      <c r="P109" s="40">
        <v>2018</v>
      </c>
      <c r="Q109" s="99">
        <v>3145</v>
      </c>
      <c r="R109" s="99">
        <v>3072</v>
      </c>
      <c r="S109" s="87">
        <f t="shared" si="23"/>
        <v>97.678855325914142</v>
      </c>
      <c r="T109" s="99">
        <v>4683</v>
      </c>
      <c r="U109" s="91">
        <f t="shared" si="27"/>
        <v>6.5529010238907848</v>
      </c>
      <c r="V109" s="91">
        <f t="shared" si="25"/>
        <v>-43.862383121553584</v>
      </c>
      <c r="W109" s="91">
        <f t="shared" si="26"/>
        <v>-24.722713390130206</v>
      </c>
      <c r="X109" s="89">
        <f t="shared" si="24"/>
        <v>3593.0431686911902</v>
      </c>
    </row>
    <row r="110" spans="11:24" x14ac:dyDescent="0.2">
      <c r="P110" s="40">
        <v>2019</v>
      </c>
      <c r="Q110" s="96">
        <v>3160</v>
      </c>
      <c r="R110" s="96">
        <v>3085</v>
      </c>
      <c r="S110" s="87">
        <f t="shared" si="23"/>
        <v>97.62658227848101</v>
      </c>
      <c r="T110" s="96">
        <v>4648</v>
      </c>
      <c r="U110" s="91">
        <f t="shared" si="27"/>
        <v>-0.74738415545590431</v>
      </c>
      <c r="V110" s="91">
        <f t="shared" si="25"/>
        <v>-44.281946775353632</v>
      </c>
      <c r="W110" s="91">
        <f t="shared" si="26"/>
        <v>-25.2853239029095</v>
      </c>
      <c r="X110" s="89">
        <f t="shared" si="24"/>
        <v>3582.8452015080629</v>
      </c>
    </row>
    <row r="111" spans="11:24" x14ac:dyDescent="0.2">
      <c r="P111" s="40">
        <v>2020</v>
      </c>
      <c r="Q111" s="96">
        <v>2205</v>
      </c>
      <c r="R111" s="96">
        <v>2149</v>
      </c>
      <c r="S111" s="87">
        <f>R111/Q111*100</f>
        <v>97.460317460317455</v>
      </c>
      <c r="T111" s="96">
        <v>3090</v>
      </c>
      <c r="U111" s="91">
        <f>(T111-T110)/T110*100</f>
        <v>-33.519793459552496</v>
      </c>
      <c r="V111" s="91">
        <f>(T111-$T$101)/$T$101*100</f>
        <v>-62.958523135938627</v>
      </c>
      <c r="W111" s="91">
        <f>(T111-$T$102)/$T$102*100</f>
        <v>-50.329529014627873</v>
      </c>
      <c r="X111" s="89">
        <f t="shared" si="24"/>
        <v>2400.0438066248198</v>
      </c>
    </row>
    <row r="112" spans="11:24" x14ac:dyDescent="0.2">
      <c r="P112" s="40">
        <v>2021</v>
      </c>
      <c r="Q112" s="96">
        <v>2729</v>
      </c>
      <c r="R112" s="96">
        <v>2656</v>
      </c>
      <c r="S112" s="87">
        <f t="shared" ref="S112" si="28">R112/Q112*100</f>
        <v>97.325027482594365</v>
      </c>
      <c r="T112" s="96">
        <v>3822</v>
      </c>
      <c r="U112" s="91">
        <f t="shared" ref="U112:U113" si="29">(T112-T111)/T111*100</f>
        <v>23.689320388349515</v>
      </c>
      <c r="V112" s="91">
        <f t="shared" ref="V112:V113" si="30">(T112-$T$101)/$T$101*100</f>
        <v>-54.183649005034759</v>
      </c>
      <c r="W112" s="91">
        <f t="shared" ref="W112:W113" si="31">(T112-$T$102)/$T$102*100</f>
        <v>-38.56293200450088</v>
      </c>
      <c r="X112" s="89">
        <f t="shared" si="24"/>
        <v>2989.4851781137149</v>
      </c>
    </row>
    <row r="113" spans="16:24" x14ac:dyDescent="0.2">
      <c r="P113" s="40">
        <v>2022</v>
      </c>
      <c r="Q113" s="96">
        <v>2824</v>
      </c>
      <c r="R113" s="96">
        <v>2765</v>
      </c>
      <c r="S113" s="87">
        <f>R113/Q113*100</f>
        <v>97.910764872521256</v>
      </c>
      <c r="T113" s="96">
        <v>3975</v>
      </c>
      <c r="U113" s="91">
        <f t="shared" si="29"/>
        <v>4.003139717425432</v>
      </c>
      <c r="V113" s="91">
        <f t="shared" si="30"/>
        <v>-52.349556461280265</v>
      </c>
      <c r="W113" s="91">
        <f t="shared" si="31"/>
        <v>-36.103520334351394</v>
      </c>
      <c r="X113" s="89">
        <f>G66/L66*1000000</f>
        <v>3119.3877995446082</v>
      </c>
    </row>
    <row r="116" spans="16:24" x14ac:dyDescent="0.2">
      <c r="P116" s="135" t="s">
        <v>118</v>
      </c>
    </row>
  </sheetData>
  <mergeCells count="34">
    <mergeCell ref="A5:B5"/>
    <mergeCell ref="C5:E5"/>
    <mergeCell ref="J5:K5"/>
    <mergeCell ref="L5:N5"/>
    <mergeCell ref="A6:B6"/>
    <mergeCell ref="C6:E6"/>
    <mergeCell ref="J6:K6"/>
    <mergeCell ref="L6:N6"/>
    <mergeCell ref="A7:B7"/>
    <mergeCell ref="C7:E7"/>
    <mergeCell ref="J7:K7"/>
    <mergeCell ref="L7:N7"/>
    <mergeCell ref="A8:B8"/>
    <mergeCell ref="C8:E8"/>
    <mergeCell ref="J8:K8"/>
    <mergeCell ref="L8:N8"/>
    <mergeCell ref="A9:B9"/>
    <mergeCell ref="C9:E9"/>
    <mergeCell ref="J9:K9"/>
    <mergeCell ref="L9:N9"/>
    <mergeCell ref="A10:B10"/>
    <mergeCell ref="C10:E10"/>
    <mergeCell ref="J10:K10"/>
    <mergeCell ref="L10:N10"/>
    <mergeCell ref="L11:N11"/>
    <mergeCell ref="A12:B12"/>
    <mergeCell ref="C12:E12"/>
    <mergeCell ref="J12:K12"/>
    <mergeCell ref="L12:N12"/>
    <mergeCell ref="A13:B13"/>
    <mergeCell ref="J13:K13"/>
    <mergeCell ref="A11:B11"/>
    <mergeCell ref="C11:E11"/>
    <mergeCell ref="J11:K11"/>
  </mergeCells>
  <hyperlinks>
    <hyperlink ref="C8" r:id="rId1" display="http://dati.istat.it/OECDStat_Metadata/ShowMetadata.ashx?Dataset=DCIS_INCIDENTISTR1&amp;Coords=[ORA].[99]&amp;ShowOnWeb=true&amp;Lang=it"/>
    <hyperlink ref="A26" r:id="rId2" display="http://dati.istat.it/OECDStat_Metadata/ShowMetadata.ashx?Dataset=DCIS_INCIDENTISTR1&amp;Coords=[TIME].[2012]&amp;ShowOnWeb=true&amp;Lang=it"/>
    <hyperlink ref="A27" r:id="rId3" display="http://dati.istat.it/OECDStat_Metadata/ShowMetadata.ashx?Dataset=DCIS_INCIDENTISTR1&amp;Coords=[TIME].[2013]&amp;ShowOnWeb=true&amp;Lang=it"/>
    <hyperlink ref="L8" r:id="rId4" display="http://dati.istat.it/OECDStat_Metadata/ShowMetadata.ashx?Dataset=DCIS_INCIDENTISTR1&amp;Coords=[ORA].[99]&amp;ShowOnWeb=true&amp;Lang=it"/>
    <hyperlink ref="A56" r:id="rId5" display="http://dati.istat.it/OECDStat_Metadata/ShowMetadata.ashx?Dataset=DCIS_MORTIFERITISTR1&amp;Coords=[TIME].[2012]&amp;ShowOnWeb=true&amp;Lang=it"/>
    <hyperlink ref="A57" r:id="rId6" display="http://dati.istat.it/OECDStat_Metadata/ShowMetadata.ashx?Dataset=DCIS_MORTIFERITISTR1&amp;Coords=[TIME].[2013]&amp;ShowOnWeb=true&amp;Lang=it"/>
    <hyperlink ref="A62" r:id="rId7" display="http://dati.istat.it/OECDStat_Metadata/ShowMetadata.ashx?Dataset=DCIS_MORTIFERITISTR1&amp;Coords=[TIME].[2018]&amp;ShowOnWeb=true&amp;Lang=it"/>
    <hyperlink ref="J27" r:id="rId8" display="http://dati.istat.it/OECDStat_Metadata/ShowMetadata.ashx?Dataset=DCIS_INCIDENTISTR1&amp;Coords=[TIME].[2013]&amp;ShowOnWeb=true&amp;Lang=it"/>
    <hyperlink ref="J26" r:id="rId9" display="http://dati.istat.it/OECDStat_Metadata/ShowMetadata.ashx?Dataset=DCIS_INCIDENTISTR1&amp;Coords=%5bTIME%5d.%5b2012%5d&amp;ShowOnWeb=true&amp;Lang=it"/>
    <hyperlink ref="A1" location="Indice!B1" display="Torna all'indice"/>
    <hyperlink ref="P41" location="Indice!B1" display="Torna all'indice"/>
  </hyperlinks>
  <pageMargins left="0.7" right="0.7" top="0.75" bottom="0.75" header="0.3" footer="0.3"/>
  <pageSetup paperSize="9" orientation="portrait" horizontalDpi="1200" verticalDpi="1200"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4"/>
  <sheetViews>
    <sheetView topLeftCell="A64" zoomScaleNormal="100" workbookViewId="0"/>
  </sheetViews>
  <sheetFormatPr defaultRowHeight="15" x14ac:dyDescent="0.25"/>
  <cols>
    <col min="1" max="1" width="25.42578125" customWidth="1"/>
    <col min="2" max="2" width="7.140625" customWidth="1"/>
    <col min="3" max="22" width="9.85546875" bestFit="1" customWidth="1"/>
    <col min="23" max="24" width="10.7109375" customWidth="1"/>
  </cols>
  <sheetData>
    <row r="1" spans="1:26" x14ac:dyDescent="0.25">
      <c r="A1" s="102" t="s">
        <v>40</v>
      </c>
    </row>
    <row r="2" spans="1:26" x14ac:dyDescent="0.25">
      <c r="C2" s="921" t="s">
        <v>65</v>
      </c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  <c r="X2" s="922"/>
    </row>
    <row r="3" spans="1:26" x14ac:dyDescent="0.25">
      <c r="C3" s="35" t="s">
        <v>18</v>
      </c>
      <c r="D3" s="35" t="s">
        <v>19</v>
      </c>
      <c r="E3" s="35" t="s">
        <v>20</v>
      </c>
      <c r="F3" s="35" t="s">
        <v>21</v>
      </c>
      <c r="G3" s="35" t="s">
        <v>22</v>
      </c>
      <c r="H3" s="35" t="s">
        <v>23</v>
      </c>
      <c r="I3" s="35" t="s">
        <v>24</v>
      </c>
      <c r="J3" s="35" t="s">
        <v>25</v>
      </c>
      <c r="K3" s="35" t="s">
        <v>26</v>
      </c>
      <c r="L3" s="35" t="s">
        <v>27</v>
      </c>
      <c r="M3" s="35" t="s">
        <v>28</v>
      </c>
      <c r="N3" s="57" t="s">
        <v>29</v>
      </c>
      <c r="O3" s="57" t="s">
        <v>30</v>
      </c>
      <c r="P3" s="35" t="s">
        <v>31</v>
      </c>
      <c r="Q3" s="35" t="s">
        <v>32</v>
      </c>
      <c r="R3" s="35" t="s">
        <v>33</v>
      </c>
      <c r="S3" s="35" t="s">
        <v>34</v>
      </c>
      <c r="T3" s="57" t="s">
        <v>35</v>
      </c>
      <c r="U3" s="35" t="s">
        <v>36</v>
      </c>
      <c r="V3" s="65" t="s">
        <v>37</v>
      </c>
      <c r="W3" s="65">
        <v>2021</v>
      </c>
      <c r="X3" s="65">
        <v>2022</v>
      </c>
    </row>
    <row r="4" spans="1:26" x14ac:dyDescent="0.25">
      <c r="C4" s="103" t="s">
        <v>17</v>
      </c>
      <c r="D4" s="103" t="s">
        <v>17</v>
      </c>
      <c r="E4" s="103" t="s">
        <v>17</v>
      </c>
      <c r="F4" s="103" t="s">
        <v>17</v>
      </c>
      <c r="G4" s="103" t="s">
        <v>17</v>
      </c>
      <c r="H4" s="103" t="s">
        <v>17</v>
      </c>
      <c r="I4" s="103" t="s">
        <v>17</v>
      </c>
      <c r="J4" s="103" t="s">
        <v>17</v>
      </c>
      <c r="K4" s="103" t="s">
        <v>17</v>
      </c>
      <c r="L4" s="103" t="s">
        <v>17</v>
      </c>
      <c r="M4" s="103" t="s">
        <v>17</v>
      </c>
      <c r="N4" s="103" t="s">
        <v>17</v>
      </c>
      <c r="O4" s="103" t="s">
        <v>17</v>
      </c>
      <c r="P4" s="103" t="s">
        <v>17</v>
      </c>
      <c r="Q4" s="103" t="s">
        <v>17</v>
      </c>
      <c r="R4" s="103" t="s">
        <v>17</v>
      </c>
      <c r="S4" s="103" t="s">
        <v>17</v>
      </c>
      <c r="T4" s="103" t="s">
        <v>17</v>
      </c>
      <c r="U4" s="103" t="s">
        <v>17</v>
      </c>
      <c r="V4" s="104" t="s">
        <v>17</v>
      </c>
    </row>
    <row r="5" spans="1:26" x14ac:dyDescent="0.25">
      <c r="A5" s="20" t="s">
        <v>9</v>
      </c>
      <c r="C5" s="36">
        <v>7096</v>
      </c>
      <c r="D5" s="36">
        <v>6980</v>
      </c>
      <c r="E5" s="36">
        <v>6563</v>
      </c>
      <c r="F5" s="36">
        <v>6122</v>
      </c>
      <c r="G5" s="36">
        <v>5818</v>
      </c>
      <c r="H5" s="36">
        <v>5669</v>
      </c>
      <c r="I5" s="36">
        <v>5131</v>
      </c>
      <c r="J5" s="36">
        <v>4725</v>
      </c>
      <c r="K5" s="36">
        <v>4237</v>
      </c>
      <c r="L5" s="36">
        <v>4114</v>
      </c>
      <c r="M5" s="36">
        <v>3860</v>
      </c>
      <c r="N5" s="36">
        <v>3753</v>
      </c>
      <c r="O5" s="36">
        <v>3401</v>
      </c>
      <c r="P5" s="36">
        <v>3381</v>
      </c>
      <c r="Q5" s="36">
        <v>3428</v>
      </c>
      <c r="R5" s="36">
        <v>3283</v>
      </c>
      <c r="S5" s="36">
        <v>3378</v>
      </c>
      <c r="T5" s="36">
        <v>3334</v>
      </c>
      <c r="U5" s="36">
        <v>3173</v>
      </c>
      <c r="V5" s="105">
        <v>2395</v>
      </c>
      <c r="W5" s="36">
        <v>2875</v>
      </c>
      <c r="X5" s="36">
        <v>3159</v>
      </c>
    </row>
    <row r="6" spans="1:26" x14ac:dyDescent="0.25">
      <c r="A6" s="72" t="s">
        <v>66</v>
      </c>
      <c r="C6" s="106">
        <v>563</v>
      </c>
      <c r="D6" s="106">
        <v>591</v>
      </c>
      <c r="E6" s="106">
        <v>569</v>
      </c>
      <c r="F6" s="106">
        <v>495</v>
      </c>
      <c r="G6" s="106">
        <v>453</v>
      </c>
      <c r="H6" s="106">
        <v>404</v>
      </c>
      <c r="I6" s="106">
        <v>392</v>
      </c>
      <c r="J6" s="106">
        <v>332</v>
      </c>
      <c r="K6" s="106">
        <v>317</v>
      </c>
      <c r="L6" s="106">
        <v>327</v>
      </c>
      <c r="M6" s="106">
        <v>320</v>
      </c>
      <c r="N6" s="106">
        <v>286</v>
      </c>
      <c r="O6" s="106">
        <v>259</v>
      </c>
      <c r="P6" s="106">
        <v>265</v>
      </c>
      <c r="Q6" s="106">
        <v>246</v>
      </c>
      <c r="R6" s="106">
        <v>247</v>
      </c>
      <c r="S6" s="106">
        <v>279</v>
      </c>
      <c r="T6" s="106">
        <v>251</v>
      </c>
      <c r="U6" s="106">
        <v>232</v>
      </c>
      <c r="V6" s="107">
        <v>182</v>
      </c>
      <c r="W6" s="108">
        <v>192</v>
      </c>
      <c r="X6" s="109">
        <v>241</v>
      </c>
      <c r="Y6" s="110"/>
      <c r="Z6" s="110"/>
    </row>
    <row r="7" spans="1:26" ht="21" x14ac:dyDescent="0.25">
      <c r="A7" s="72" t="s">
        <v>67</v>
      </c>
      <c r="C7" s="111">
        <v>16</v>
      </c>
      <c r="D7" s="111">
        <v>21</v>
      </c>
      <c r="E7" s="111">
        <v>16</v>
      </c>
      <c r="F7" s="111">
        <v>17</v>
      </c>
      <c r="G7" s="111">
        <v>13</v>
      </c>
      <c r="H7" s="111">
        <v>6</v>
      </c>
      <c r="I7" s="111">
        <v>10</v>
      </c>
      <c r="J7" s="111">
        <v>10</v>
      </c>
      <c r="K7" s="111">
        <v>8</v>
      </c>
      <c r="L7" s="111">
        <v>11</v>
      </c>
      <c r="M7" s="111">
        <v>9</v>
      </c>
      <c r="N7" s="111">
        <v>11</v>
      </c>
      <c r="O7" s="111">
        <v>7</v>
      </c>
      <c r="P7" s="111">
        <v>13</v>
      </c>
      <c r="Q7" s="111">
        <v>7</v>
      </c>
      <c r="R7" s="111">
        <v>3</v>
      </c>
      <c r="S7" s="111">
        <v>8</v>
      </c>
      <c r="T7" s="111">
        <v>12</v>
      </c>
      <c r="U7" s="111">
        <v>4</v>
      </c>
      <c r="V7" s="112" t="s">
        <v>68</v>
      </c>
      <c r="W7" s="113">
        <v>1</v>
      </c>
      <c r="X7" s="114">
        <v>10</v>
      </c>
      <c r="Y7" s="110"/>
      <c r="Z7" s="110"/>
    </row>
    <row r="8" spans="1:26" x14ac:dyDescent="0.25">
      <c r="A8" s="72" t="s">
        <v>69</v>
      </c>
      <c r="C8" s="106">
        <v>173</v>
      </c>
      <c r="D8" s="106">
        <v>153</v>
      </c>
      <c r="E8" s="106">
        <v>131</v>
      </c>
      <c r="F8" s="106">
        <v>125</v>
      </c>
      <c r="G8" s="106">
        <v>110</v>
      </c>
      <c r="H8" s="106">
        <v>118</v>
      </c>
      <c r="I8" s="106">
        <v>91</v>
      </c>
      <c r="J8" s="106">
        <v>87</v>
      </c>
      <c r="K8" s="106">
        <v>76</v>
      </c>
      <c r="L8" s="106">
        <v>84</v>
      </c>
      <c r="M8" s="106">
        <v>80</v>
      </c>
      <c r="N8" s="106">
        <v>88</v>
      </c>
      <c r="O8" s="106">
        <v>85</v>
      </c>
      <c r="P8" s="106">
        <v>58</v>
      </c>
      <c r="Q8" s="106">
        <v>89</v>
      </c>
      <c r="R8" s="106">
        <v>58</v>
      </c>
      <c r="S8" s="106">
        <v>87</v>
      </c>
      <c r="T8" s="106">
        <v>124</v>
      </c>
      <c r="U8" s="106">
        <v>64</v>
      </c>
      <c r="V8" s="107">
        <v>59</v>
      </c>
      <c r="W8" s="108">
        <v>64</v>
      </c>
      <c r="X8" s="109">
        <v>57</v>
      </c>
      <c r="Y8" s="110"/>
      <c r="Z8" s="110"/>
    </row>
    <row r="9" spans="1:26" x14ac:dyDescent="0.25">
      <c r="A9" s="72" t="s">
        <v>70</v>
      </c>
      <c r="C9" s="111">
        <v>1073</v>
      </c>
      <c r="D9" s="111">
        <v>1041</v>
      </c>
      <c r="E9" s="111">
        <v>977</v>
      </c>
      <c r="F9" s="111">
        <v>863</v>
      </c>
      <c r="G9" s="111">
        <v>821</v>
      </c>
      <c r="H9" s="111">
        <v>877</v>
      </c>
      <c r="I9" s="111">
        <v>774</v>
      </c>
      <c r="J9" s="111">
        <v>680</v>
      </c>
      <c r="K9" s="111">
        <v>603</v>
      </c>
      <c r="L9" s="111">
        <v>565</v>
      </c>
      <c r="M9" s="111">
        <v>532</v>
      </c>
      <c r="N9" s="111">
        <v>549</v>
      </c>
      <c r="O9" s="111">
        <v>438</v>
      </c>
      <c r="P9" s="111">
        <v>448</v>
      </c>
      <c r="Q9" s="111">
        <v>478</v>
      </c>
      <c r="R9" s="111">
        <v>434</v>
      </c>
      <c r="S9" s="111">
        <v>423</v>
      </c>
      <c r="T9" s="111">
        <v>483</v>
      </c>
      <c r="U9" s="111">
        <v>438</v>
      </c>
      <c r="V9" s="112">
        <v>317</v>
      </c>
      <c r="W9" s="113">
        <v>357</v>
      </c>
      <c r="X9" s="114">
        <v>402</v>
      </c>
      <c r="Y9" s="110"/>
      <c r="Z9" s="110"/>
    </row>
    <row r="10" spans="1:26" ht="21" x14ac:dyDescent="0.25">
      <c r="A10" s="72" t="s">
        <v>71</v>
      </c>
      <c r="C10" s="106">
        <v>148</v>
      </c>
      <c r="D10" s="106">
        <v>126</v>
      </c>
      <c r="E10" s="106">
        <v>130</v>
      </c>
      <c r="F10" s="106">
        <v>124</v>
      </c>
      <c r="G10" s="106">
        <v>117</v>
      </c>
      <c r="H10" s="106">
        <v>94</v>
      </c>
      <c r="I10" s="106">
        <v>87</v>
      </c>
      <c r="J10" s="106">
        <v>73</v>
      </c>
      <c r="K10" s="106">
        <v>60</v>
      </c>
      <c r="L10" s="106">
        <v>59</v>
      </c>
      <c r="M10" s="106">
        <v>58</v>
      </c>
      <c r="N10" s="106">
        <v>73</v>
      </c>
      <c r="O10" s="106">
        <v>59</v>
      </c>
      <c r="P10" s="106">
        <v>60</v>
      </c>
      <c r="Q10" s="106">
        <v>78</v>
      </c>
      <c r="R10" s="106">
        <v>70</v>
      </c>
      <c r="S10" s="106">
        <v>59</v>
      </c>
      <c r="T10" s="106">
        <v>63</v>
      </c>
      <c r="U10" s="106">
        <v>71</v>
      </c>
      <c r="V10" s="107">
        <v>56</v>
      </c>
      <c r="W10" s="108">
        <v>49</v>
      </c>
      <c r="X10" s="109">
        <v>66</v>
      </c>
      <c r="Y10" s="110"/>
      <c r="Z10" s="110"/>
    </row>
    <row r="11" spans="1:26" x14ac:dyDescent="0.25">
      <c r="A11" s="72" t="s">
        <v>72</v>
      </c>
      <c r="C11" s="111">
        <v>693</v>
      </c>
      <c r="D11" s="111">
        <v>650</v>
      </c>
      <c r="E11" s="111">
        <v>711</v>
      </c>
      <c r="F11" s="111">
        <v>554</v>
      </c>
      <c r="G11" s="111">
        <v>555</v>
      </c>
      <c r="H11" s="111">
        <v>553</v>
      </c>
      <c r="I11" s="111">
        <v>538</v>
      </c>
      <c r="J11" s="111">
        <v>458</v>
      </c>
      <c r="K11" s="111">
        <v>339</v>
      </c>
      <c r="L11" s="111">
        <v>396</v>
      </c>
      <c r="M11" s="111">
        <v>369</v>
      </c>
      <c r="N11" s="111">
        <v>376</v>
      </c>
      <c r="O11" s="111">
        <v>299</v>
      </c>
      <c r="P11" s="111">
        <v>325</v>
      </c>
      <c r="Q11" s="111">
        <v>315</v>
      </c>
      <c r="R11" s="111">
        <v>344</v>
      </c>
      <c r="S11" s="111">
        <v>301</v>
      </c>
      <c r="T11" s="111">
        <v>311</v>
      </c>
      <c r="U11" s="111">
        <v>336</v>
      </c>
      <c r="V11" s="112">
        <v>229</v>
      </c>
      <c r="W11" s="113">
        <v>285</v>
      </c>
      <c r="X11" s="114">
        <v>321</v>
      </c>
      <c r="Y11" s="110"/>
      <c r="Z11" s="110"/>
    </row>
    <row r="12" spans="1:26" x14ac:dyDescent="0.25">
      <c r="A12" s="72" t="s">
        <v>73</v>
      </c>
      <c r="C12" s="106">
        <v>207</v>
      </c>
      <c r="D12" s="106">
        <v>203</v>
      </c>
      <c r="E12" s="106">
        <v>186</v>
      </c>
      <c r="F12" s="106">
        <v>153</v>
      </c>
      <c r="G12" s="106">
        <v>167</v>
      </c>
      <c r="H12" s="106">
        <v>142</v>
      </c>
      <c r="I12" s="106">
        <v>124</v>
      </c>
      <c r="J12" s="106">
        <v>110</v>
      </c>
      <c r="K12" s="106">
        <v>117</v>
      </c>
      <c r="L12" s="106">
        <v>103</v>
      </c>
      <c r="M12" s="106">
        <v>84</v>
      </c>
      <c r="N12" s="106">
        <v>85</v>
      </c>
      <c r="O12" s="106">
        <v>83</v>
      </c>
      <c r="P12" s="106">
        <v>100</v>
      </c>
      <c r="Q12" s="106">
        <v>70</v>
      </c>
      <c r="R12" s="106">
        <v>67</v>
      </c>
      <c r="S12" s="106">
        <v>69</v>
      </c>
      <c r="T12" s="106">
        <v>77</v>
      </c>
      <c r="U12" s="106">
        <v>72</v>
      </c>
      <c r="V12" s="107">
        <v>47</v>
      </c>
      <c r="W12" s="108">
        <v>82</v>
      </c>
      <c r="X12" s="109">
        <v>74</v>
      </c>
      <c r="Y12" s="110"/>
      <c r="Z12" s="110"/>
    </row>
    <row r="13" spans="1:26" x14ac:dyDescent="0.25">
      <c r="A13" s="72" t="s">
        <v>74</v>
      </c>
      <c r="C13" s="111">
        <v>813</v>
      </c>
      <c r="D13" s="111">
        <v>789</v>
      </c>
      <c r="E13" s="111">
        <v>756</v>
      </c>
      <c r="F13" s="111">
        <v>681</v>
      </c>
      <c r="G13" s="111">
        <v>635</v>
      </c>
      <c r="H13" s="111">
        <v>539</v>
      </c>
      <c r="I13" s="111">
        <v>531</v>
      </c>
      <c r="J13" s="111">
        <v>523</v>
      </c>
      <c r="K13" s="111">
        <v>422</v>
      </c>
      <c r="L13" s="111">
        <v>401</v>
      </c>
      <c r="M13" s="111">
        <v>400</v>
      </c>
      <c r="N13" s="111">
        <v>380</v>
      </c>
      <c r="O13" s="111">
        <v>344</v>
      </c>
      <c r="P13" s="111">
        <v>327</v>
      </c>
      <c r="Q13" s="111">
        <v>326</v>
      </c>
      <c r="R13" s="111">
        <v>307</v>
      </c>
      <c r="S13" s="111">
        <v>378</v>
      </c>
      <c r="T13" s="111">
        <v>316</v>
      </c>
      <c r="U13" s="111">
        <v>352</v>
      </c>
      <c r="V13" s="112">
        <v>223</v>
      </c>
      <c r="W13" s="113">
        <v>281</v>
      </c>
      <c r="X13" s="114">
        <v>311</v>
      </c>
      <c r="Y13" s="110"/>
      <c r="Z13" s="110"/>
    </row>
    <row r="14" spans="1:26" x14ac:dyDescent="0.25">
      <c r="A14" s="72" t="s">
        <v>75</v>
      </c>
      <c r="C14" s="106">
        <v>501</v>
      </c>
      <c r="D14" s="106">
        <v>487</v>
      </c>
      <c r="E14" s="106">
        <v>434</v>
      </c>
      <c r="F14" s="106">
        <v>398</v>
      </c>
      <c r="G14" s="106">
        <v>362</v>
      </c>
      <c r="H14" s="106">
        <v>353</v>
      </c>
      <c r="I14" s="106">
        <v>322</v>
      </c>
      <c r="J14" s="106">
        <v>296</v>
      </c>
      <c r="K14" s="106">
        <v>279</v>
      </c>
      <c r="L14" s="106">
        <v>306</v>
      </c>
      <c r="M14" s="106">
        <v>265</v>
      </c>
      <c r="N14" s="106">
        <v>253</v>
      </c>
      <c r="O14" s="106">
        <v>224</v>
      </c>
      <c r="P14" s="106">
        <v>250</v>
      </c>
      <c r="Q14" s="106">
        <v>247</v>
      </c>
      <c r="R14" s="106">
        <v>249</v>
      </c>
      <c r="S14" s="106">
        <v>269</v>
      </c>
      <c r="T14" s="106">
        <v>239</v>
      </c>
      <c r="U14" s="106">
        <v>209</v>
      </c>
      <c r="V14" s="107">
        <v>152</v>
      </c>
      <c r="W14" s="108">
        <v>190</v>
      </c>
      <c r="X14" s="109">
        <v>225</v>
      </c>
      <c r="Y14" s="110"/>
      <c r="Z14" s="110"/>
    </row>
    <row r="15" spans="1:26" x14ac:dyDescent="0.25">
      <c r="A15" s="72" t="s">
        <v>76</v>
      </c>
      <c r="C15" s="111">
        <v>117</v>
      </c>
      <c r="D15" s="111">
        <v>112</v>
      </c>
      <c r="E15" s="111">
        <v>127</v>
      </c>
      <c r="F15" s="111">
        <v>104</v>
      </c>
      <c r="G15" s="111">
        <v>96</v>
      </c>
      <c r="H15" s="111">
        <v>100</v>
      </c>
      <c r="I15" s="111">
        <v>92</v>
      </c>
      <c r="J15" s="111">
        <v>82</v>
      </c>
      <c r="K15" s="111">
        <v>75</v>
      </c>
      <c r="L15" s="111">
        <v>79</v>
      </c>
      <c r="M15" s="111">
        <v>61</v>
      </c>
      <c r="N15" s="111">
        <v>50</v>
      </c>
      <c r="O15" s="111">
        <v>61</v>
      </c>
      <c r="P15" s="111">
        <v>47</v>
      </c>
      <c r="Q15" s="111">
        <v>64</v>
      </c>
      <c r="R15" s="111">
        <v>35</v>
      </c>
      <c r="S15" s="111">
        <v>48</v>
      </c>
      <c r="T15" s="111">
        <v>48</v>
      </c>
      <c r="U15" s="111">
        <v>51</v>
      </c>
      <c r="V15" s="112">
        <v>45</v>
      </c>
      <c r="W15" s="113">
        <v>53</v>
      </c>
      <c r="X15" s="114">
        <v>49</v>
      </c>
      <c r="Y15" s="110"/>
      <c r="Z15" s="110"/>
    </row>
    <row r="16" spans="1:26" x14ac:dyDescent="0.25">
      <c r="A16" s="72" t="s">
        <v>77</v>
      </c>
      <c r="C16" s="106">
        <v>228</v>
      </c>
      <c r="D16" s="106">
        <v>209</v>
      </c>
      <c r="E16" s="106">
        <v>193</v>
      </c>
      <c r="F16" s="106">
        <v>185</v>
      </c>
      <c r="G16" s="106">
        <v>150</v>
      </c>
      <c r="H16" s="106">
        <v>171</v>
      </c>
      <c r="I16" s="106">
        <v>147</v>
      </c>
      <c r="J16" s="106">
        <v>132</v>
      </c>
      <c r="K16" s="106">
        <v>117</v>
      </c>
      <c r="L16" s="106">
        <v>109</v>
      </c>
      <c r="M16" s="106">
        <v>129</v>
      </c>
      <c r="N16" s="106">
        <v>99</v>
      </c>
      <c r="O16" s="106">
        <v>86</v>
      </c>
      <c r="P16" s="106">
        <v>100</v>
      </c>
      <c r="Q16" s="106">
        <v>93</v>
      </c>
      <c r="R16" s="106">
        <v>100</v>
      </c>
      <c r="S16" s="106">
        <v>96</v>
      </c>
      <c r="T16" s="106">
        <v>87</v>
      </c>
      <c r="U16" s="106">
        <v>99</v>
      </c>
      <c r="V16" s="107">
        <v>69</v>
      </c>
      <c r="W16" s="108">
        <v>84</v>
      </c>
      <c r="X16" s="109">
        <v>91</v>
      </c>
      <c r="Y16" s="110"/>
      <c r="Z16" s="110"/>
    </row>
    <row r="17" spans="1:26" x14ac:dyDescent="0.25">
      <c r="A17" s="72" t="s">
        <v>78</v>
      </c>
      <c r="C17" s="111">
        <v>731</v>
      </c>
      <c r="D17" s="111">
        <v>770</v>
      </c>
      <c r="E17" s="111">
        <v>582</v>
      </c>
      <c r="F17" s="111">
        <v>651</v>
      </c>
      <c r="G17" s="111">
        <v>594</v>
      </c>
      <c r="H17" s="111">
        <v>575</v>
      </c>
      <c r="I17" s="111">
        <v>527</v>
      </c>
      <c r="J17" s="111">
        <v>493</v>
      </c>
      <c r="K17" s="111">
        <v>494</v>
      </c>
      <c r="L17" s="111">
        <v>450</v>
      </c>
      <c r="M17" s="111">
        <v>425</v>
      </c>
      <c r="N17" s="111">
        <v>385</v>
      </c>
      <c r="O17" s="111">
        <v>366</v>
      </c>
      <c r="P17" s="111">
        <v>371</v>
      </c>
      <c r="Q17" s="111">
        <v>370</v>
      </c>
      <c r="R17" s="111">
        <v>347</v>
      </c>
      <c r="S17" s="111">
        <v>356</v>
      </c>
      <c r="T17" s="111">
        <v>338</v>
      </c>
      <c r="U17" s="111">
        <v>295</v>
      </c>
      <c r="V17" s="112">
        <v>261</v>
      </c>
      <c r="W17" s="113">
        <v>288</v>
      </c>
      <c r="X17" s="114">
        <v>339</v>
      </c>
      <c r="Y17" s="110"/>
      <c r="Z17" s="110"/>
    </row>
    <row r="18" spans="1:26" x14ac:dyDescent="0.25">
      <c r="A18" s="115" t="s">
        <v>79</v>
      </c>
      <c r="C18" s="54">
        <v>168</v>
      </c>
      <c r="D18" s="54">
        <v>185</v>
      </c>
      <c r="E18" s="54">
        <v>154</v>
      </c>
      <c r="F18" s="54">
        <v>141</v>
      </c>
      <c r="G18" s="54">
        <v>134</v>
      </c>
      <c r="H18" s="54">
        <v>165</v>
      </c>
      <c r="I18" s="54">
        <v>119</v>
      </c>
      <c r="J18" s="54">
        <v>96</v>
      </c>
      <c r="K18" s="54">
        <v>93</v>
      </c>
      <c r="L18" s="54">
        <v>79</v>
      </c>
      <c r="M18" s="54">
        <v>83</v>
      </c>
      <c r="N18" s="54">
        <v>92</v>
      </c>
      <c r="O18" s="54">
        <v>70</v>
      </c>
      <c r="P18" s="54">
        <v>77</v>
      </c>
      <c r="Q18" s="54">
        <v>84</v>
      </c>
      <c r="R18" s="54">
        <v>76</v>
      </c>
      <c r="S18" s="54">
        <v>69</v>
      </c>
      <c r="T18" s="54">
        <v>76</v>
      </c>
      <c r="U18" s="54">
        <v>78</v>
      </c>
      <c r="V18" s="67">
        <v>59</v>
      </c>
      <c r="W18" s="108">
        <v>80</v>
      </c>
      <c r="X18" s="109">
        <v>59</v>
      </c>
      <c r="Y18" s="110"/>
      <c r="Z18" s="110"/>
    </row>
    <row r="19" spans="1:26" x14ac:dyDescent="0.25">
      <c r="A19" s="116" t="s">
        <v>80</v>
      </c>
      <c r="C19" s="117">
        <v>44</v>
      </c>
      <c r="D19" s="117">
        <v>35</v>
      </c>
      <c r="E19" s="117">
        <v>32</v>
      </c>
      <c r="F19" s="117">
        <v>25</v>
      </c>
      <c r="G19" s="117">
        <v>26</v>
      </c>
      <c r="H19" s="117">
        <v>46</v>
      </c>
      <c r="I19" s="117">
        <v>22</v>
      </c>
      <c r="J19" s="117">
        <v>34</v>
      </c>
      <c r="K19" s="117">
        <v>23</v>
      </c>
      <c r="L19" s="117">
        <v>23</v>
      </c>
      <c r="M19" s="117">
        <v>18</v>
      </c>
      <c r="N19" s="117">
        <v>30</v>
      </c>
      <c r="O19" s="117">
        <v>14</v>
      </c>
      <c r="P19" s="117">
        <v>20</v>
      </c>
      <c r="Q19" s="117">
        <v>25</v>
      </c>
      <c r="R19" s="117">
        <v>15</v>
      </c>
      <c r="S19" s="117">
        <v>22</v>
      </c>
      <c r="T19" s="117">
        <v>11</v>
      </c>
      <c r="U19" s="117">
        <v>23</v>
      </c>
      <c r="V19" s="118">
        <v>17</v>
      </c>
      <c r="W19" s="113">
        <v>26</v>
      </c>
      <c r="X19" s="114">
        <v>13</v>
      </c>
      <c r="Y19" s="110"/>
      <c r="Z19" s="110"/>
    </row>
    <row r="20" spans="1:26" x14ac:dyDescent="0.25">
      <c r="A20" s="116" t="s">
        <v>81</v>
      </c>
      <c r="C20" s="119">
        <v>51</v>
      </c>
      <c r="D20" s="119">
        <v>63</v>
      </c>
      <c r="E20" s="119">
        <v>58</v>
      </c>
      <c r="F20" s="119">
        <v>36</v>
      </c>
      <c r="G20" s="119">
        <v>42</v>
      </c>
      <c r="H20" s="119">
        <v>51</v>
      </c>
      <c r="I20" s="119">
        <v>32</v>
      </c>
      <c r="J20" s="119">
        <v>26</v>
      </c>
      <c r="K20" s="119">
        <v>33</v>
      </c>
      <c r="L20" s="119">
        <v>21</v>
      </c>
      <c r="M20" s="119">
        <v>20</v>
      </c>
      <c r="N20" s="119">
        <v>28</v>
      </c>
      <c r="O20" s="119">
        <v>18</v>
      </c>
      <c r="P20" s="119">
        <v>14</v>
      </c>
      <c r="Q20" s="119">
        <v>26</v>
      </c>
      <c r="R20" s="119">
        <v>21</v>
      </c>
      <c r="S20" s="119">
        <v>20</v>
      </c>
      <c r="T20" s="119">
        <v>19</v>
      </c>
      <c r="U20" s="119">
        <v>17</v>
      </c>
      <c r="V20" s="120">
        <v>14</v>
      </c>
      <c r="W20" s="108">
        <v>15</v>
      </c>
      <c r="X20" s="109">
        <v>23</v>
      </c>
      <c r="Y20" s="110"/>
      <c r="Z20" s="110"/>
    </row>
    <row r="21" spans="1:26" x14ac:dyDescent="0.25">
      <c r="A21" s="116" t="s">
        <v>82</v>
      </c>
      <c r="C21" s="117">
        <v>29</v>
      </c>
      <c r="D21" s="117">
        <v>42</v>
      </c>
      <c r="E21" s="117">
        <v>27</v>
      </c>
      <c r="F21" s="117">
        <v>30</v>
      </c>
      <c r="G21" s="117">
        <v>35</v>
      </c>
      <c r="H21" s="117">
        <v>29</v>
      </c>
      <c r="I21" s="117">
        <v>19</v>
      </c>
      <c r="J21" s="117">
        <v>12</v>
      </c>
      <c r="K21" s="117">
        <v>15</v>
      </c>
      <c r="L21" s="117">
        <v>15</v>
      </c>
      <c r="M21" s="117">
        <v>19</v>
      </c>
      <c r="N21" s="117">
        <v>19</v>
      </c>
      <c r="O21" s="117">
        <v>17</v>
      </c>
      <c r="P21" s="117">
        <v>15</v>
      </c>
      <c r="Q21" s="117">
        <v>15</v>
      </c>
      <c r="R21" s="117">
        <v>15</v>
      </c>
      <c r="S21" s="117">
        <v>9</v>
      </c>
      <c r="T21" s="117">
        <v>13</v>
      </c>
      <c r="U21" s="117">
        <v>13</v>
      </c>
      <c r="V21" s="118">
        <v>14</v>
      </c>
      <c r="W21" s="113">
        <v>9</v>
      </c>
      <c r="X21" s="114">
        <v>9</v>
      </c>
      <c r="Y21" s="110"/>
      <c r="Z21" s="110"/>
    </row>
    <row r="22" spans="1:26" x14ac:dyDescent="0.25">
      <c r="A22" s="116" t="s">
        <v>83</v>
      </c>
      <c r="C22" s="119">
        <v>44</v>
      </c>
      <c r="D22" s="119">
        <v>45</v>
      </c>
      <c r="E22" s="119">
        <v>37</v>
      </c>
      <c r="F22" s="119">
        <v>50</v>
      </c>
      <c r="G22" s="119">
        <v>31</v>
      </c>
      <c r="H22" s="119">
        <v>39</v>
      </c>
      <c r="I22" s="119">
        <v>46</v>
      </c>
      <c r="J22" s="119">
        <v>24</v>
      </c>
      <c r="K22" s="119">
        <v>22</v>
      </c>
      <c r="L22" s="119">
        <v>20</v>
      </c>
      <c r="M22" s="119">
        <v>26</v>
      </c>
      <c r="N22" s="119">
        <v>15</v>
      </c>
      <c r="O22" s="119">
        <v>21</v>
      </c>
      <c r="P22" s="119">
        <v>28</v>
      </c>
      <c r="Q22" s="119">
        <v>18</v>
      </c>
      <c r="R22" s="119">
        <v>25</v>
      </c>
      <c r="S22" s="119">
        <v>18</v>
      </c>
      <c r="T22" s="119">
        <v>33</v>
      </c>
      <c r="U22" s="119">
        <v>25</v>
      </c>
      <c r="V22" s="120">
        <v>14</v>
      </c>
      <c r="W22" s="108">
        <v>30</v>
      </c>
      <c r="X22" s="109">
        <v>14</v>
      </c>
      <c r="Y22" s="110"/>
      <c r="Z22" s="110"/>
    </row>
    <row r="23" spans="1:26" x14ac:dyDescent="0.25">
      <c r="A23" s="72" t="s">
        <v>84</v>
      </c>
      <c r="C23" s="111">
        <v>37</v>
      </c>
      <c r="D23" s="111">
        <v>30</v>
      </c>
      <c r="E23" s="111">
        <v>42</v>
      </c>
      <c r="F23" s="111">
        <v>24</v>
      </c>
      <c r="G23" s="111">
        <v>29</v>
      </c>
      <c r="H23" s="111">
        <v>32</v>
      </c>
      <c r="I23" s="111">
        <v>20</v>
      </c>
      <c r="J23" s="111">
        <v>27</v>
      </c>
      <c r="K23" s="111">
        <v>21</v>
      </c>
      <c r="L23" s="111">
        <v>28</v>
      </c>
      <c r="M23" s="111">
        <v>19</v>
      </c>
      <c r="N23" s="111">
        <v>19</v>
      </c>
      <c r="O23" s="111">
        <v>26</v>
      </c>
      <c r="P23" s="111">
        <v>27</v>
      </c>
      <c r="Q23" s="111">
        <v>22</v>
      </c>
      <c r="R23" s="111">
        <v>17</v>
      </c>
      <c r="S23" s="111">
        <v>27</v>
      </c>
      <c r="T23" s="111">
        <v>15</v>
      </c>
      <c r="U23" s="111">
        <v>28</v>
      </c>
      <c r="V23" s="112">
        <v>25</v>
      </c>
      <c r="W23" s="113">
        <v>15</v>
      </c>
      <c r="X23" s="114">
        <v>14</v>
      </c>
      <c r="Y23" s="110"/>
      <c r="Z23" s="110"/>
    </row>
    <row r="24" spans="1:26" x14ac:dyDescent="0.25">
      <c r="A24" s="72" t="s">
        <v>85</v>
      </c>
      <c r="C24" s="106">
        <v>357</v>
      </c>
      <c r="D24" s="106">
        <v>341</v>
      </c>
      <c r="E24" s="106">
        <v>388</v>
      </c>
      <c r="F24" s="106">
        <v>408</v>
      </c>
      <c r="G24" s="106">
        <v>368</v>
      </c>
      <c r="H24" s="106">
        <v>324</v>
      </c>
      <c r="I24" s="106">
        <v>320</v>
      </c>
      <c r="J24" s="106">
        <v>329</v>
      </c>
      <c r="K24" s="106">
        <v>288</v>
      </c>
      <c r="L24" s="106">
        <v>254</v>
      </c>
      <c r="M24" s="106">
        <v>243</v>
      </c>
      <c r="N24" s="106">
        <v>242</v>
      </c>
      <c r="O24" s="106">
        <v>273</v>
      </c>
      <c r="P24" s="106">
        <v>233</v>
      </c>
      <c r="Q24" s="106">
        <v>235</v>
      </c>
      <c r="R24" s="106">
        <v>218</v>
      </c>
      <c r="S24" s="106">
        <v>242</v>
      </c>
      <c r="T24" s="106">
        <v>206</v>
      </c>
      <c r="U24" s="106">
        <v>223</v>
      </c>
      <c r="V24" s="107">
        <v>176</v>
      </c>
      <c r="W24" s="108">
        <v>214</v>
      </c>
      <c r="X24" s="109">
        <v>228</v>
      </c>
      <c r="Y24" s="110"/>
      <c r="Z24" s="110"/>
    </row>
    <row r="25" spans="1:26" x14ac:dyDescent="0.25">
      <c r="A25" s="72" t="s">
        <v>86</v>
      </c>
      <c r="C25" s="111">
        <v>462</v>
      </c>
      <c r="D25" s="111">
        <v>448</v>
      </c>
      <c r="E25" s="111">
        <v>444</v>
      </c>
      <c r="F25" s="111">
        <v>455</v>
      </c>
      <c r="G25" s="111">
        <v>428</v>
      </c>
      <c r="H25" s="111">
        <v>409</v>
      </c>
      <c r="I25" s="111">
        <v>366</v>
      </c>
      <c r="J25" s="111">
        <v>353</v>
      </c>
      <c r="K25" s="111">
        <v>301</v>
      </c>
      <c r="L25" s="111">
        <v>292</v>
      </c>
      <c r="M25" s="111">
        <v>271</v>
      </c>
      <c r="N25" s="111">
        <v>267</v>
      </c>
      <c r="O25" s="111">
        <v>224</v>
      </c>
      <c r="P25" s="111">
        <v>231</v>
      </c>
      <c r="Q25" s="111">
        <v>232</v>
      </c>
      <c r="R25" s="111">
        <v>254</v>
      </c>
      <c r="S25" s="111">
        <v>236</v>
      </c>
      <c r="T25" s="111">
        <v>201</v>
      </c>
      <c r="U25" s="111">
        <v>207</v>
      </c>
      <c r="V25" s="112">
        <v>160</v>
      </c>
      <c r="W25" s="113">
        <v>203</v>
      </c>
      <c r="X25" s="114">
        <v>226</v>
      </c>
      <c r="Y25" s="110"/>
      <c r="Z25" s="110"/>
    </row>
    <row r="26" spans="1:26" x14ac:dyDescent="0.25">
      <c r="A26" s="72" t="s">
        <v>87</v>
      </c>
      <c r="C26" s="106">
        <v>59</v>
      </c>
      <c r="D26" s="106">
        <v>69</v>
      </c>
      <c r="E26" s="106">
        <v>49</v>
      </c>
      <c r="F26" s="106">
        <v>40</v>
      </c>
      <c r="G26" s="106">
        <v>57</v>
      </c>
      <c r="H26" s="106">
        <v>59</v>
      </c>
      <c r="I26" s="106">
        <v>37</v>
      </c>
      <c r="J26" s="106">
        <v>35</v>
      </c>
      <c r="K26" s="106">
        <v>46</v>
      </c>
      <c r="L26" s="106">
        <v>48</v>
      </c>
      <c r="M26" s="106">
        <v>37</v>
      </c>
      <c r="N26" s="106">
        <v>51</v>
      </c>
      <c r="O26" s="106">
        <v>22</v>
      </c>
      <c r="P26" s="106">
        <v>41</v>
      </c>
      <c r="Q26" s="106">
        <v>43</v>
      </c>
      <c r="R26" s="106">
        <v>42</v>
      </c>
      <c r="S26" s="106">
        <v>33</v>
      </c>
      <c r="T26" s="106">
        <v>45</v>
      </c>
      <c r="U26" s="106">
        <v>29</v>
      </c>
      <c r="V26" s="107">
        <v>18</v>
      </c>
      <c r="W26" s="108">
        <v>36</v>
      </c>
      <c r="X26" s="109">
        <v>46</v>
      </c>
      <c r="Y26" s="110"/>
      <c r="Z26" s="110"/>
    </row>
    <row r="27" spans="1:26" x14ac:dyDescent="0.25">
      <c r="A27" s="72" t="s">
        <v>88</v>
      </c>
      <c r="C27" s="111">
        <v>173</v>
      </c>
      <c r="D27" s="111">
        <v>168</v>
      </c>
      <c r="E27" s="111">
        <v>151</v>
      </c>
      <c r="F27" s="111">
        <v>159</v>
      </c>
      <c r="G27" s="111">
        <v>163</v>
      </c>
      <c r="H27" s="111">
        <v>185</v>
      </c>
      <c r="I27" s="111">
        <v>128</v>
      </c>
      <c r="J27" s="111">
        <v>120</v>
      </c>
      <c r="K27" s="111">
        <v>135</v>
      </c>
      <c r="L27" s="111">
        <v>138</v>
      </c>
      <c r="M27" s="111">
        <v>104</v>
      </c>
      <c r="N27" s="111">
        <v>123</v>
      </c>
      <c r="O27" s="111">
        <v>98</v>
      </c>
      <c r="P27" s="111">
        <v>101</v>
      </c>
      <c r="Q27" s="111">
        <v>94</v>
      </c>
      <c r="R27" s="111">
        <v>117</v>
      </c>
      <c r="S27" s="111">
        <v>100</v>
      </c>
      <c r="T27" s="111">
        <v>127</v>
      </c>
      <c r="U27" s="111">
        <v>104</v>
      </c>
      <c r="V27" s="112">
        <v>61</v>
      </c>
      <c r="W27" s="113">
        <v>85</v>
      </c>
      <c r="X27" s="114">
        <v>74</v>
      </c>
      <c r="Y27" s="110"/>
      <c r="Z27" s="110"/>
    </row>
    <row r="28" spans="1:26" x14ac:dyDescent="0.25">
      <c r="A28" s="72" t="s">
        <v>89</v>
      </c>
      <c r="C28" s="106">
        <v>365</v>
      </c>
      <c r="D28" s="106">
        <v>391</v>
      </c>
      <c r="E28" s="106">
        <v>350</v>
      </c>
      <c r="F28" s="106">
        <v>379</v>
      </c>
      <c r="G28" s="106">
        <v>400</v>
      </c>
      <c r="H28" s="106">
        <v>383</v>
      </c>
      <c r="I28" s="106">
        <v>356</v>
      </c>
      <c r="J28" s="106">
        <v>364</v>
      </c>
      <c r="K28" s="106">
        <v>325</v>
      </c>
      <c r="L28" s="106">
        <v>279</v>
      </c>
      <c r="M28" s="106">
        <v>271</v>
      </c>
      <c r="N28" s="106">
        <v>229</v>
      </c>
      <c r="O28" s="106">
        <v>254</v>
      </c>
      <c r="P28" s="106">
        <v>209</v>
      </c>
      <c r="Q28" s="106">
        <v>225</v>
      </c>
      <c r="R28" s="106">
        <v>192</v>
      </c>
      <c r="S28" s="106">
        <v>208</v>
      </c>
      <c r="T28" s="106">
        <v>210</v>
      </c>
      <c r="U28" s="106">
        <v>210</v>
      </c>
      <c r="V28" s="107">
        <v>161</v>
      </c>
      <c r="W28" s="108">
        <v>225</v>
      </c>
      <c r="X28" s="109">
        <v>226</v>
      </c>
      <c r="Y28" s="110"/>
      <c r="Z28" s="110"/>
    </row>
    <row r="29" spans="1:26" x14ac:dyDescent="0.25">
      <c r="A29" s="72" t="s">
        <v>90</v>
      </c>
      <c r="C29" s="111">
        <v>212</v>
      </c>
      <c r="D29" s="111">
        <v>196</v>
      </c>
      <c r="E29" s="111">
        <v>173</v>
      </c>
      <c r="F29" s="111">
        <v>166</v>
      </c>
      <c r="G29" s="111">
        <v>166</v>
      </c>
      <c r="H29" s="111">
        <v>180</v>
      </c>
      <c r="I29" s="111">
        <v>150</v>
      </c>
      <c r="J29" s="111">
        <v>125</v>
      </c>
      <c r="K29" s="111">
        <v>121</v>
      </c>
      <c r="L29" s="111">
        <v>106</v>
      </c>
      <c r="M29" s="111">
        <v>100</v>
      </c>
      <c r="N29" s="111">
        <v>95</v>
      </c>
      <c r="O29" s="111">
        <v>123</v>
      </c>
      <c r="P29" s="111">
        <v>98</v>
      </c>
      <c r="Q29" s="111">
        <v>110</v>
      </c>
      <c r="R29" s="111">
        <v>106</v>
      </c>
      <c r="S29" s="111">
        <v>90</v>
      </c>
      <c r="T29" s="111">
        <v>105</v>
      </c>
      <c r="U29" s="111">
        <v>71</v>
      </c>
      <c r="V29" s="112">
        <v>95</v>
      </c>
      <c r="W29" s="121">
        <v>91</v>
      </c>
      <c r="X29" s="122">
        <v>100</v>
      </c>
      <c r="Y29" s="110"/>
      <c r="Z29" s="110"/>
    </row>
    <row r="30" spans="1:26" x14ac:dyDescent="0.25">
      <c r="W30" s="110"/>
      <c r="X30" s="110"/>
      <c r="Y30" s="110"/>
      <c r="Z30" s="110"/>
    </row>
    <row r="31" spans="1:26" x14ac:dyDescent="0.25">
      <c r="A31" s="102" t="s">
        <v>91</v>
      </c>
      <c r="C31" s="64" t="s">
        <v>18</v>
      </c>
      <c r="D31" s="123" t="s">
        <v>19</v>
      </c>
      <c r="E31" s="35" t="s">
        <v>20</v>
      </c>
      <c r="F31" s="35" t="s">
        <v>21</v>
      </c>
      <c r="G31" s="35" t="s">
        <v>22</v>
      </c>
      <c r="H31" s="35" t="s">
        <v>23</v>
      </c>
      <c r="I31" s="35" t="s">
        <v>24</v>
      </c>
      <c r="J31" s="35" t="s">
        <v>25</v>
      </c>
      <c r="K31" s="35" t="s">
        <v>26</v>
      </c>
      <c r="L31" s="35" t="s">
        <v>27</v>
      </c>
      <c r="M31" s="35" t="s">
        <v>28</v>
      </c>
      <c r="N31" s="35" t="s">
        <v>29</v>
      </c>
      <c r="O31" s="35" t="s">
        <v>30</v>
      </c>
      <c r="P31" s="35" t="s">
        <v>31</v>
      </c>
      <c r="Q31" s="35" t="s">
        <v>32</v>
      </c>
      <c r="R31" s="35" t="s">
        <v>33</v>
      </c>
      <c r="S31" s="35" t="s">
        <v>34</v>
      </c>
      <c r="T31" s="35" t="s">
        <v>35</v>
      </c>
      <c r="U31" s="64" t="s">
        <v>36</v>
      </c>
      <c r="V31" s="124" t="s">
        <v>37</v>
      </c>
      <c r="W31" s="124" t="s">
        <v>38</v>
      </c>
      <c r="X31" s="124" t="s">
        <v>39</v>
      </c>
    </row>
    <row r="32" spans="1:26" x14ac:dyDescent="0.25">
      <c r="A32" s="125" t="s">
        <v>92</v>
      </c>
      <c r="B32" s="1"/>
      <c r="C32" s="45">
        <v>56976981</v>
      </c>
      <c r="D32" s="45">
        <v>57089824</v>
      </c>
      <c r="E32" s="45">
        <v>57399184</v>
      </c>
      <c r="F32" s="45">
        <v>57828179</v>
      </c>
      <c r="G32" s="45">
        <v>58166682</v>
      </c>
      <c r="H32" s="45">
        <v>58399860.5</v>
      </c>
      <c r="I32" s="45">
        <v>58756247</v>
      </c>
      <c r="J32" s="45">
        <v>59211180.5</v>
      </c>
      <c r="K32" s="45">
        <v>59555454</v>
      </c>
      <c r="L32" s="45">
        <v>59819406.5</v>
      </c>
      <c r="M32" s="45">
        <v>60026841</v>
      </c>
      <c r="N32" s="45">
        <v>60191247</v>
      </c>
      <c r="O32" s="45">
        <v>60311613</v>
      </c>
      <c r="P32" s="45">
        <v>60320707</v>
      </c>
      <c r="Q32" s="45">
        <v>60229604.5</v>
      </c>
      <c r="R32" s="45">
        <v>60115223</v>
      </c>
      <c r="S32" s="45">
        <v>60002251.5</v>
      </c>
      <c r="T32" s="45">
        <v>59877221</v>
      </c>
      <c r="U32" s="45">
        <v>59729080.5</v>
      </c>
      <c r="V32" s="45">
        <v>59438850.5</v>
      </c>
      <c r="W32" s="45">
        <v>59133173</v>
      </c>
      <c r="X32" s="45">
        <v>59013667</v>
      </c>
    </row>
    <row r="33" spans="1:24" x14ac:dyDescent="0.25">
      <c r="A33" s="72" t="s">
        <v>93</v>
      </c>
      <c r="C33" s="126">
        <v>4216073.5</v>
      </c>
      <c r="D33" s="126">
        <v>4217430</v>
      </c>
      <c r="E33" s="126">
        <v>4241394</v>
      </c>
      <c r="F33" s="126">
        <v>4272570</v>
      </c>
      <c r="G33" s="126">
        <v>4290344.5</v>
      </c>
      <c r="H33" s="126">
        <v>4301110.5</v>
      </c>
      <c r="I33" s="126">
        <v>4332145.5</v>
      </c>
      <c r="J33" s="126">
        <v>4373691.5</v>
      </c>
      <c r="K33" s="126">
        <v>4395341</v>
      </c>
      <c r="L33" s="126">
        <v>4406229.5</v>
      </c>
      <c r="M33" s="126">
        <v>4413816</v>
      </c>
      <c r="N33" s="126">
        <v>4421280.5</v>
      </c>
      <c r="O33" s="126">
        <v>4423370</v>
      </c>
      <c r="P33" s="126">
        <v>4412243</v>
      </c>
      <c r="Q33" s="126">
        <v>4393894</v>
      </c>
      <c r="R33" s="126">
        <v>4377287</v>
      </c>
      <c r="S33" s="126">
        <v>4360129.5</v>
      </c>
      <c r="T33" s="126">
        <v>4339238</v>
      </c>
      <c r="U33" s="126">
        <v>4319891</v>
      </c>
      <c r="V33" s="126">
        <v>4293081</v>
      </c>
      <c r="W33" s="126">
        <v>4265647.5</v>
      </c>
      <c r="X33" s="126">
        <v>4253850.5</v>
      </c>
    </row>
    <row r="34" spans="1:24" x14ac:dyDescent="0.25">
      <c r="A34" s="72" t="s">
        <v>94</v>
      </c>
      <c r="C34" s="126">
        <v>119310</v>
      </c>
      <c r="D34" s="126">
        <v>119865</v>
      </c>
      <c r="E34" s="126">
        <v>121037.5</v>
      </c>
      <c r="F34" s="126">
        <v>122245.5</v>
      </c>
      <c r="G34" s="126">
        <v>123319</v>
      </c>
      <c r="H34" s="126">
        <v>124237.5</v>
      </c>
      <c r="I34" s="126">
        <v>125147</v>
      </c>
      <c r="J34" s="126">
        <v>126086.5</v>
      </c>
      <c r="K34" s="126">
        <v>126736</v>
      </c>
      <c r="L34" s="126">
        <v>127055</v>
      </c>
      <c r="M34" s="126">
        <v>127229</v>
      </c>
      <c r="N34" s="126">
        <v>127628</v>
      </c>
      <c r="O34" s="126">
        <v>128098</v>
      </c>
      <c r="P34" s="126">
        <v>128108.5</v>
      </c>
      <c r="Q34" s="126">
        <v>127501</v>
      </c>
      <c r="R34" s="126">
        <v>126853.5</v>
      </c>
      <c r="S34" s="126">
        <v>126445</v>
      </c>
      <c r="T34" s="126">
        <v>125933</v>
      </c>
      <c r="U34" s="126">
        <v>125343.5</v>
      </c>
      <c r="V34" s="126">
        <v>124561.5</v>
      </c>
      <c r="W34" s="126">
        <v>123724.5</v>
      </c>
      <c r="X34" s="126">
        <v>123245</v>
      </c>
    </row>
    <row r="35" spans="1:24" x14ac:dyDescent="0.25">
      <c r="A35" s="72" t="s">
        <v>95</v>
      </c>
      <c r="C35" s="126">
        <v>1574575</v>
      </c>
      <c r="D35" s="126">
        <v>1569172.5</v>
      </c>
      <c r="E35" s="126">
        <v>1570551.5</v>
      </c>
      <c r="F35" s="126">
        <v>1576761.5</v>
      </c>
      <c r="G35" s="126">
        <v>1580756.5</v>
      </c>
      <c r="H35" s="126">
        <v>1580857</v>
      </c>
      <c r="I35" s="126">
        <v>1582131.5</v>
      </c>
      <c r="J35" s="126">
        <v>1586625.5</v>
      </c>
      <c r="K35" s="126">
        <v>1590669.5</v>
      </c>
      <c r="L35" s="126">
        <v>1592065</v>
      </c>
      <c r="M35" s="126">
        <v>1591344.5</v>
      </c>
      <c r="N35" s="126">
        <v>1588709</v>
      </c>
      <c r="O35" s="126">
        <v>1583822</v>
      </c>
      <c r="P35" s="126">
        <v>1574874.5</v>
      </c>
      <c r="Q35" s="126">
        <v>1563584.5</v>
      </c>
      <c r="R35" s="126">
        <v>1554560.5</v>
      </c>
      <c r="S35" s="126">
        <v>1546460</v>
      </c>
      <c r="T35" s="126">
        <v>1537260.5</v>
      </c>
      <c r="U35" s="126">
        <v>1528903</v>
      </c>
      <c r="V35" s="126">
        <v>1521660.5</v>
      </c>
      <c r="W35" s="126">
        <v>1513861</v>
      </c>
      <c r="X35" s="126">
        <v>1508431.5</v>
      </c>
    </row>
    <row r="36" spans="1:24" x14ac:dyDescent="0.25">
      <c r="A36" s="72" t="s">
        <v>96</v>
      </c>
      <c r="C36" s="126">
        <v>9018996.5</v>
      </c>
      <c r="D36" s="126">
        <v>9058102</v>
      </c>
      <c r="E36" s="126">
        <v>9127898</v>
      </c>
      <c r="F36" s="126">
        <v>9236668</v>
      </c>
      <c r="G36" s="126">
        <v>9335331</v>
      </c>
      <c r="H36" s="126">
        <v>9401184</v>
      </c>
      <c r="I36" s="126">
        <v>9474509</v>
      </c>
      <c r="J36" s="126">
        <v>9560640.5</v>
      </c>
      <c r="K36" s="126">
        <v>9637209</v>
      </c>
      <c r="L36" s="126">
        <v>9708363.5</v>
      </c>
      <c r="M36" s="126">
        <v>9778562</v>
      </c>
      <c r="N36" s="126">
        <v>9844276</v>
      </c>
      <c r="O36" s="126">
        <v>9903655</v>
      </c>
      <c r="P36" s="126">
        <v>9942269</v>
      </c>
      <c r="Q36" s="126">
        <v>9956608</v>
      </c>
      <c r="R36" s="126">
        <v>9964433</v>
      </c>
      <c r="S36" s="126">
        <v>9978690.5</v>
      </c>
      <c r="T36" s="126">
        <v>9998897.5</v>
      </c>
      <c r="U36" s="126">
        <v>10019217.5</v>
      </c>
      <c r="V36" s="126">
        <v>10004578</v>
      </c>
      <c r="W36" s="126">
        <v>9962279</v>
      </c>
      <c r="X36" s="126">
        <v>9959756.5</v>
      </c>
    </row>
    <row r="37" spans="1:24" x14ac:dyDescent="0.25">
      <c r="A37" s="72" t="s">
        <v>97</v>
      </c>
      <c r="C37" s="126">
        <v>937522.5</v>
      </c>
      <c r="D37" s="126">
        <v>943994.5</v>
      </c>
      <c r="E37" s="126">
        <v>953408.5</v>
      </c>
      <c r="F37" s="126">
        <v>964189</v>
      </c>
      <c r="G37" s="126">
        <v>975015.5</v>
      </c>
      <c r="H37" s="126">
        <v>984704.5</v>
      </c>
      <c r="I37" s="126">
        <v>995571.5</v>
      </c>
      <c r="J37" s="126">
        <v>1007393.5</v>
      </c>
      <c r="K37" s="126">
        <v>1017459.5</v>
      </c>
      <c r="L37" s="126">
        <v>1026110</v>
      </c>
      <c r="M37" s="126">
        <v>1033737</v>
      </c>
      <c r="N37" s="126">
        <v>1041144.5</v>
      </c>
      <c r="O37" s="126">
        <v>1048628</v>
      </c>
      <c r="P37" s="126">
        <v>1054192</v>
      </c>
      <c r="Q37" s="126">
        <v>1057973.5</v>
      </c>
      <c r="R37" s="126">
        <v>1061749.5</v>
      </c>
      <c r="S37" s="126">
        <v>1066236</v>
      </c>
      <c r="T37" s="126">
        <v>1071386</v>
      </c>
      <c r="U37" s="126">
        <v>1076051.5</v>
      </c>
      <c r="V37" s="126">
        <v>1077573.5</v>
      </c>
      <c r="W37" s="126">
        <v>1075326</v>
      </c>
      <c r="X37" s="126">
        <v>1075358.5</v>
      </c>
    </row>
    <row r="38" spans="1:24" x14ac:dyDescent="0.25">
      <c r="A38" s="72" t="s">
        <v>98</v>
      </c>
      <c r="C38" s="126">
        <v>4518089.5</v>
      </c>
      <c r="D38" s="126">
        <v>4545045</v>
      </c>
      <c r="E38" s="126">
        <v>4592492</v>
      </c>
      <c r="F38" s="126">
        <v>4648713.5</v>
      </c>
      <c r="G38" s="126">
        <v>4692351</v>
      </c>
      <c r="H38" s="126">
        <v>4724567.5</v>
      </c>
      <c r="I38" s="126">
        <v>4767714.5</v>
      </c>
      <c r="J38" s="126">
        <v>4820200.5</v>
      </c>
      <c r="K38" s="126">
        <v>4853855.5</v>
      </c>
      <c r="L38" s="126">
        <v>4871489</v>
      </c>
      <c r="M38" s="126">
        <v>4883467</v>
      </c>
      <c r="N38" s="126">
        <v>4894371.5</v>
      </c>
      <c r="O38" s="126">
        <v>4903563.5</v>
      </c>
      <c r="P38" s="126">
        <v>4904203</v>
      </c>
      <c r="Q38" s="126">
        <v>4896671</v>
      </c>
      <c r="R38" s="126">
        <v>4887010.5</v>
      </c>
      <c r="S38" s="126">
        <v>4882154.5</v>
      </c>
      <c r="T38" s="126">
        <v>4882763</v>
      </c>
      <c r="U38" s="126">
        <v>4881861.5</v>
      </c>
      <c r="V38" s="126">
        <v>4874481.5</v>
      </c>
      <c r="W38" s="126">
        <v>4858787.5</v>
      </c>
      <c r="X38" s="126">
        <v>4848649</v>
      </c>
    </row>
    <row r="39" spans="1:24" x14ac:dyDescent="0.25">
      <c r="A39" s="72" t="s">
        <v>99</v>
      </c>
      <c r="C39" s="126">
        <v>1182975.5</v>
      </c>
      <c r="D39" s="126">
        <v>1187406.5</v>
      </c>
      <c r="E39" s="126">
        <v>1193216.5</v>
      </c>
      <c r="F39" s="126">
        <v>1198841.5</v>
      </c>
      <c r="G39" s="126">
        <v>1202599</v>
      </c>
      <c r="H39" s="126">
        <v>1205989</v>
      </c>
      <c r="I39" s="126">
        <v>1212594.5</v>
      </c>
      <c r="J39" s="126">
        <v>1220856</v>
      </c>
      <c r="K39" s="126">
        <v>1225281.5</v>
      </c>
      <c r="L39" s="126">
        <v>1225635.5</v>
      </c>
      <c r="M39" s="126">
        <v>1224501.5</v>
      </c>
      <c r="N39" s="126">
        <v>1224314.5</v>
      </c>
      <c r="O39" s="126">
        <v>1224985.5</v>
      </c>
      <c r="P39" s="126">
        <v>1223324</v>
      </c>
      <c r="Q39" s="126">
        <v>1218936</v>
      </c>
      <c r="R39" s="126">
        <v>1214508.5</v>
      </c>
      <c r="S39" s="126">
        <v>1211982</v>
      </c>
      <c r="T39" s="126">
        <v>1210784.5</v>
      </c>
      <c r="U39" s="126">
        <v>1208315</v>
      </c>
      <c r="V39" s="126">
        <v>1203863</v>
      </c>
      <c r="W39" s="126">
        <v>1198078.5</v>
      </c>
      <c r="X39" s="126">
        <v>1194447.5</v>
      </c>
    </row>
    <row r="40" spans="1:24" x14ac:dyDescent="0.25">
      <c r="A40" s="72" t="s">
        <v>100</v>
      </c>
      <c r="C40" s="126">
        <v>3984686.5</v>
      </c>
      <c r="D40" s="126">
        <v>4018756.5</v>
      </c>
      <c r="E40" s="126">
        <v>4057645.5</v>
      </c>
      <c r="F40" s="126">
        <v>4105190.5</v>
      </c>
      <c r="G40" s="126">
        <v>4146253</v>
      </c>
      <c r="H40" s="126">
        <v>4178970</v>
      </c>
      <c r="I40" s="126">
        <v>4220850</v>
      </c>
      <c r="J40" s="126">
        <v>4276345</v>
      </c>
      <c r="K40" s="126">
        <v>4323220</v>
      </c>
      <c r="L40" s="126">
        <v>4356043</v>
      </c>
      <c r="M40" s="126">
        <v>4381454.5</v>
      </c>
      <c r="N40" s="126">
        <v>4403386</v>
      </c>
      <c r="O40" s="126">
        <v>4423849.5</v>
      </c>
      <c r="P40" s="126">
        <v>4433309</v>
      </c>
      <c r="Q40" s="126">
        <v>4434928.5</v>
      </c>
      <c r="R40" s="126">
        <v>4437624</v>
      </c>
      <c r="S40" s="126">
        <v>4442844</v>
      </c>
      <c r="T40" s="126">
        <v>4452686.5</v>
      </c>
      <c r="U40" s="126">
        <v>4461786</v>
      </c>
      <c r="V40" s="126">
        <v>4451528</v>
      </c>
      <c r="W40" s="126">
        <v>4432151.5</v>
      </c>
      <c r="X40" s="126">
        <v>4431472</v>
      </c>
    </row>
    <row r="41" spans="1:24" x14ac:dyDescent="0.25">
      <c r="A41" s="72" t="s">
        <v>101</v>
      </c>
      <c r="C41" s="126">
        <v>3496983</v>
      </c>
      <c r="D41" s="126">
        <v>3506191</v>
      </c>
      <c r="E41" s="126">
        <v>3528473</v>
      </c>
      <c r="F41" s="126">
        <v>3559319.5</v>
      </c>
      <c r="G41" s="126">
        <v>3584229</v>
      </c>
      <c r="H41" s="126">
        <v>3602236</v>
      </c>
      <c r="I41" s="126">
        <v>3630581</v>
      </c>
      <c r="J41" s="126">
        <v>3666772</v>
      </c>
      <c r="K41" s="126">
        <v>3694977</v>
      </c>
      <c r="L41" s="126">
        <v>3716427.5</v>
      </c>
      <c r="M41" s="126">
        <v>3729899</v>
      </c>
      <c r="N41" s="126">
        <v>3738536</v>
      </c>
      <c r="O41" s="126">
        <v>3743915</v>
      </c>
      <c r="P41" s="126">
        <v>3741668.5</v>
      </c>
      <c r="Q41" s="126">
        <v>3732733</v>
      </c>
      <c r="R41" s="126">
        <v>3723906.5</v>
      </c>
      <c r="S41" s="126">
        <v>3716719.5</v>
      </c>
      <c r="T41" s="126">
        <v>3706695.5</v>
      </c>
      <c r="U41" s="126">
        <v>3696949</v>
      </c>
      <c r="V41" s="126">
        <v>3692710</v>
      </c>
      <c r="W41" s="126">
        <v>3678028</v>
      </c>
      <c r="X41" s="126">
        <v>3662586</v>
      </c>
    </row>
    <row r="42" spans="1:24" x14ac:dyDescent="0.25">
      <c r="A42" s="72" t="s">
        <v>102</v>
      </c>
      <c r="C42" s="126">
        <v>825181.5</v>
      </c>
      <c r="D42" s="126">
        <v>828556</v>
      </c>
      <c r="E42" s="126">
        <v>836362.5</v>
      </c>
      <c r="F42" s="126">
        <v>845781.5</v>
      </c>
      <c r="G42" s="126">
        <v>852664.5</v>
      </c>
      <c r="H42" s="126">
        <v>857181</v>
      </c>
      <c r="I42" s="126">
        <v>864552.5</v>
      </c>
      <c r="J42" s="126">
        <v>874969</v>
      </c>
      <c r="K42" s="126">
        <v>882288.5</v>
      </c>
      <c r="L42" s="126">
        <v>887193.5</v>
      </c>
      <c r="M42" s="126">
        <v>889928.5</v>
      </c>
      <c r="N42" s="126">
        <v>891574.5</v>
      </c>
      <c r="O42" s="126">
        <v>892420.5</v>
      </c>
      <c r="P42" s="126">
        <v>890193.5</v>
      </c>
      <c r="Q42" s="126">
        <v>886190</v>
      </c>
      <c r="R42" s="126">
        <v>882542</v>
      </c>
      <c r="S42" s="126">
        <v>878734.5</v>
      </c>
      <c r="T42" s="126">
        <v>875110.5</v>
      </c>
      <c r="U42" s="126">
        <v>871954.5</v>
      </c>
      <c r="V42" s="126">
        <v>867808.5</v>
      </c>
      <c r="W42" s="126">
        <v>862132</v>
      </c>
      <c r="X42" s="126">
        <v>857609.5</v>
      </c>
    </row>
    <row r="43" spans="1:24" x14ac:dyDescent="0.25">
      <c r="A43" s="72" t="s">
        <v>103</v>
      </c>
      <c r="C43" s="126">
        <v>1458734.5</v>
      </c>
      <c r="D43" s="126">
        <v>1458746.5</v>
      </c>
      <c r="E43" s="126">
        <v>1472599</v>
      </c>
      <c r="F43" s="126">
        <v>1487110.5</v>
      </c>
      <c r="G43" s="126">
        <v>1497497</v>
      </c>
      <c r="H43" s="126">
        <v>1504936</v>
      </c>
      <c r="I43" s="126">
        <v>1516627.5</v>
      </c>
      <c r="J43" s="126">
        <v>1533264</v>
      </c>
      <c r="K43" s="126">
        <v>1544027</v>
      </c>
      <c r="L43" s="126">
        <v>1548208</v>
      </c>
      <c r="M43" s="126">
        <v>1549813</v>
      </c>
      <c r="N43" s="126">
        <v>1550839</v>
      </c>
      <c r="O43" s="126">
        <v>1550573</v>
      </c>
      <c r="P43" s="126">
        <v>1547673.5</v>
      </c>
      <c r="Q43" s="126">
        <v>1542155.5</v>
      </c>
      <c r="R43" s="126">
        <v>1535451</v>
      </c>
      <c r="S43" s="126">
        <v>1529395.5</v>
      </c>
      <c r="T43" s="126">
        <v>1523326</v>
      </c>
      <c r="U43" s="126">
        <v>1516496.5</v>
      </c>
      <c r="V43" s="126">
        <v>1505454</v>
      </c>
      <c r="W43" s="126">
        <v>1492693</v>
      </c>
      <c r="X43" s="126">
        <v>1485724</v>
      </c>
    </row>
    <row r="44" spans="1:24" x14ac:dyDescent="0.25">
      <c r="A44" s="72" t="s">
        <v>104</v>
      </c>
      <c r="C44" s="126">
        <v>5117063.5</v>
      </c>
      <c r="D44" s="126">
        <v>5128473.5</v>
      </c>
      <c r="E44" s="126">
        <v>5162751</v>
      </c>
      <c r="F44" s="126">
        <v>5213470.5</v>
      </c>
      <c r="G44" s="126">
        <v>5258978</v>
      </c>
      <c r="H44" s="126">
        <v>5300141</v>
      </c>
      <c r="I44" s="126">
        <v>5358469.5</v>
      </c>
      <c r="J44" s="126">
        <v>5428004.5</v>
      </c>
      <c r="K44" s="126">
        <v>5489012.5</v>
      </c>
      <c r="L44" s="126">
        <v>5539536</v>
      </c>
      <c r="M44" s="126">
        <v>5584376</v>
      </c>
      <c r="N44" s="126">
        <v>5642235</v>
      </c>
      <c r="O44" s="126">
        <v>5701359.5</v>
      </c>
      <c r="P44" s="126">
        <v>5734427</v>
      </c>
      <c r="Q44" s="126">
        <v>5753203.5</v>
      </c>
      <c r="R44" s="126">
        <v>5767800</v>
      </c>
      <c r="S44" s="126">
        <v>5774349</v>
      </c>
      <c r="T44" s="126">
        <v>5773841</v>
      </c>
      <c r="U44" s="126">
        <v>5764388</v>
      </c>
      <c r="V44" s="126">
        <v>5743049.5</v>
      </c>
      <c r="W44" s="126">
        <v>5722640.5</v>
      </c>
      <c r="X44" s="126">
        <v>5717709</v>
      </c>
    </row>
    <row r="45" spans="1:24" x14ac:dyDescent="0.25">
      <c r="A45" s="115" t="s">
        <v>10</v>
      </c>
      <c r="B45" s="127"/>
      <c r="C45" s="55">
        <v>1261743.5</v>
      </c>
      <c r="D45" s="55">
        <v>1264910</v>
      </c>
      <c r="E45" s="55">
        <v>1273145.5</v>
      </c>
      <c r="F45" s="55">
        <v>1282907.5</v>
      </c>
      <c r="G45" s="55">
        <v>1290078</v>
      </c>
      <c r="H45" s="55">
        <v>1294934</v>
      </c>
      <c r="I45" s="55">
        <v>1304088</v>
      </c>
      <c r="J45" s="55">
        <v>1316597</v>
      </c>
      <c r="K45" s="55">
        <v>1323951</v>
      </c>
      <c r="L45" s="55">
        <v>1327617.5</v>
      </c>
      <c r="M45" s="55">
        <v>1330422</v>
      </c>
      <c r="N45" s="55">
        <v>1332103.5</v>
      </c>
      <c r="O45" s="55">
        <v>1331250.5</v>
      </c>
      <c r="P45" s="55">
        <v>1327877</v>
      </c>
      <c r="Q45" s="55">
        <v>1322565</v>
      </c>
      <c r="R45" s="55">
        <v>1316612</v>
      </c>
      <c r="S45" s="55">
        <v>1309994.5</v>
      </c>
      <c r="T45" s="55">
        <v>1303352</v>
      </c>
      <c r="U45" s="55">
        <v>1297293</v>
      </c>
      <c r="V45" s="55">
        <v>1287476.5</v>
      </c>
      <c r="W45" s="55">
        <v>1278481</v>
      </c>
      <c r="X45" s="55">
        <v>1274288.5</v>
      </c>
    </row>
    <row r="46" spans="1:24" x14ac:dyDescent="0.25">
      <c r="A46" s="116" t="s">
        <v>105</v>
      </c>
      <c r="B46" s="128"/>
      <c r="C46" s="129">
        <v>297574.5</v>
      </c>
      <c r="D46" s="129">
        <v>297548</v>
      </c>
      <c r="E46" s="129">
        <v>299356</v>
      </c>
      <c r="F46" s="129">
        <v>301733</v>
      </c>
      <c r="G46" s="129">
        <v>302853</v>
      </c>
      <c r="H46" s="129">
        <v>303160</v>
      </c>
      <c r="I46" s="129">
        <v>304168.5</v>
      </c>
      <c r="J46" s="129">
        <v>305871</v>
      </c>
      <c r="K46" s="129">
        <v>306159</v>
      </c>
      <c r="L46" s="129">
        <v>305971.5</v>
      </c>
      <c r="M46" s="129">
        <v>306162</v>
      </c>
      <c r="N46" s="129">
        <v>306239.5</v>
      </c>
      <c r="O46" s="129">
        <v>305959</v>
      </c>
      <c r="P46" s="129">
        <v>304887.5</v>
      </c>
      <c r="Q46" s="129">
        <v>303223.5</v>
      </c>
      <c r="R46" s="129">
        <v>301536.5</v>
      </c>
      <c r="S46" s="129">
        <v>299923</v>
      </c>
      <c r="T46" s="129">
        <v>298198.5</v>
      </c>
      <c r="U46" s="129">
        <v>296075.5</v>
      </c>
      <c r="V46" s="129">
        <v>292824.5</v>
      </c>
      <c r="W46" s="129">
        <v>289883.5</v>
      </c>
      <c r="X46" s="129">
        <v>288381</v>
      </c>
    </row>
    <row r="47" spans="1:24" x14ac:dyDescent="0.25">
      <c r="A47" s="116" t="s">
        <v>106</v>
      </c>
      <c r="B47" s="128"/>
      <c r="C47" s="129">
        <v>287024.5</v>
      </c>
      <c r="D47" s="129">
        <v>288185</v>
      </c>
      <c r="E47" s="129">
        <v>290695</v>
      </c>
      <c r="F47" s="129">
        <v>293773.5</v>
      </c>
      <c r="G47" s="129">
        <v>296541.5</v>
      </c>
      <c r="H47" s="129">
        <v>298852.5</v>
      </c>
      <c r="I47" s="129">
        <v>301727</v>
      </c>
      <c r="J47" s="129">
        <v>305333.5</v>
      </c>
      <c r="K47" s="129">
        <v>308051.5</v>
      </c>
      <c r="L47" s="129">
        <v>309293.5</v>
      </c>
      <c r="M47" s="129">
        <v>309851.5</v>
      </c>
      <c r="N47" s="129">
        <v>310431</v>
      </c>
      <c r="O47" s="129">
        <v>310440</v>
      </c>
      <c r="P47" s="129">
        <v>309915.5</v>
      </c>
      <c r="Q47" s="129">
        <v>309000</v>
      </c>
      <c r="R47" s="129">
        <v>308006.5</v>
      </c>
      <c r="S47" s="129">
        <v>306790.5</v>
      </c>
      <c r="T47" s="129">
        <v>305592.5</v>
      </c>
      <c r="U47" s="129">
        <v>304595.5</v>
      </c>
      <c r="V47" s="129">
        <v>302502</v>
      </c>
      <c r="W47" s="129">
        <v>300375</v>
      </c>
      <c r="X47" s="129">
        <v>299358.5</v>
      </c>
    </row>
    <row r="48" spans="1:24" x14ac:dyDescent="0.25">
      <c r="A48" s="116" t="s">
        <v>107</v>
      </c>
      <c r="B48" s="128"/>
      <c r="C48" s="129">
        <v>295247.5</v>
      </c>
      <c r="D48" s="129">
        <v>296679</v>
      </c>
      <c r="E48" s="129">
        <v>298979.5</v>
      </c>
      <c r="F48" s="129">
        <v>301582.5</v>
      </c>
      <c r="G48" s="129">
        <v>304008</v>
      </c>
      <c r="H48" s="129">
        <v>306240.5</v>
      </c>
      <c r="I48" s="129">
        <v>309734.5</v>
      </c>
      <c r="J48" s="129">
        <v>314008</v>
      </c>
      <c r="K48" s="129">
        <v>316994.5</v>
      </c>
      <c r="L48" s="129">
        <v>319190</v>
      </c>
      <c r="M48" s="129">
        <v>320803</v>
      </c>
      <c r="N48" s="129">
        <v>321690</v>
      </c>
      <c r="O48" s="129">
        <v>322141</v>
      </c>
      <c r="P48" s="129">
        <v>322050.5</v>
      </c>
      <c r="Q48" s="129">
        <v>321270</v>
      </c>
      <c r="R48" s="129">
        <v>320359</v>
      </c>
      <c r="S48" s="129">
        <v>319021</v>
      </c>
      <c r="T48" s="129">
        <v>317700</v>
      </c>
      <c r="U48" s="129">
        <v>316864.5</v>
      </c>
      <c r="V48" s="129">
        <v>315122.5</v>
      </c>
      <c r="W48" s="129">
        <v>313756.5</v>
      </c>
      <c r="X48" s="129">
        <v>313370.5</v>
      </c>
    </row>
    <row r="49" spans="1:24" x14ac:dyDescent="0.25">
      <c r="A49" s="116" t="s">
        <v>108</v>
      </c>
      <c r="B49" s="128"/>
      <c r="C49" s="129">
        <v>381897</v>
      </c>
      <c r="D49" s="129">
        <v>382498</v>
      </c>
      <c r="E49" s="129">
        <v>384115</v>
      </c>
      <c r="F49" s="129">
        <v>385818.5</v>
      </c>
      <c r="G49" s="129">
        <v>386675.5</v>
      </c>
      <c r="H49" s="129">
        <v>386681</v>
      </c>
      <c r="I49" s="129">
        <v>388458</v>
      </c>
      <c r="J49" s="129">
        <v>391384.5</v>
      </c>
      <c r="K49" s="129">
        <v>392746</v>
      </c>
      <c r="L49" s="129">
        <v>393162.5</v>
      </c>
      <c r="M49" s="129">
        <v>393605.5</v>
      </c>
      <c r="N49" s="129">
        <v>393743</v>
      </c>
      <c r="O49" s="129">
        <v>392710.5</v>
      </c>
      <c r="P49" s="129">
        <v>391023.5</v>
      </c>
      <c r="Q49" s="129">
        <v>389071.5</v>
      </c>
      <c r="R49" s="129">
        <v>386710</v>
      </c>
      <c r="S49" s="129">
        <v>384260</v>
      </c>
      <c r="T49" s="129">
        <v>381861</v>
      </c>
      <c r="U49" s="129">
        <v>379757.5</v>
      </c>
      <c r="V49" s="129">
        <v>377027.5</v>
      </c>
      <c r="W49" s="129">
        <v>374466</v>
      </c>
      <c r="X49" s="129">
        <v>373178.5</v>
      </c>
    </row>
    <row r="50" spans="1:24" x14ac:dyDescent="0.25">
      <c r="A50" s="72" t="s">
        <v>109</v>
      </c>
      <c r="B50" s="130"/>
      <c r="C50" s="131">
        <v>320829</v>
      </c>
      <c r="D50" s="131">
        <v>320285.5</v>
      </c>
      <c r="E50" s="131">
        <v>320370</v>
      </c>
      <c r="F50" s="131">
        <v>320043.5</v>
      </c>
      <c r="G50" s="131">
        <v>319090</v>
      </c>
      <c r="H50" s="131">
        <v>317894.5</v>
      </c>
      <c r="I50" s="131">
        <v>317497</v>
      </c>
      <c r="J50" s="131">
        <v>317369.5</v>
      </c>
      <c r="K50" s="131">
        <v>316510.5</v>
      </c>
      <c r="L50" s="131">
        <v>315377.5</v>
      </c>
      <c r="M50" s="131">
        <v>314366</v>
      </c>
      <c r="N50" s="131">
        <v>313662</v>
      </c>
      <c r="O50" s="131">
        <v>313152.5</v>
      </c>
      <c r="P50" s="131">
        <v>312147.5</v>
      </c>
      <c r="Q50" s="131">
        <v>310712</v>
      </c>
      <c r="R50" s="131">
        <v>309213</v>
      </c>
      <c r="S50" s="131">
        <v>307482</v>
      </c>
      <c r="T50" s="131">
        <v>305177</v>
      </c>
      <c r="U50" s="131">
        <v>302153</v>
      </c>
      <c r="V50" s="131">
        <v>297405</v>
      </c>
      <c r="W50" s="131">
        <v>293222</v>
      </c>
      <c r="X50" s="131">
        <v>291393</v>
      </c>
    </row>
    <row r="51" spans="1:24" x14ac:dyDescent="0.25">
      <c r="A51" s="72" t="s">
        <v>110</v>
      </c>
      <c r="C51" s="126">
        <v>5704049.5</v>
      </c>
      <c r="D51" s="126">
        <v>5702432.5</v>
      </c>
      <c r="E51" s="126">
        <v>5718172</v>
      </c>
      <c r="F51" s="126">
        <v>5745445.5</v>
      </c>
      <c r="G51" s="126">
        <v>5761434.5</v>
      </c>
      <c r="H51" s="126">
        <v>5764841</v>
      </c>
      <c r="I51" s="126">
        <v>5775654</v>
      </c>
      <c r="J51" s="126">
        <v>5788566</v>
      </c>
      <c r="K51" s="126">
        <v>5799775.5</v>
      </c>
      <c r="L51" s="126">
        <v>5815145.5</v>
      </c>
      <c r="M51" s="126">
        <v>5825210</v>
      </c>
      <c r="N51" s="126">
        <v>5824011.5</v>
      </c>
      <c r="O51" s="126">
        <v>5816599</v>
      </c>
      <c r="P51" s="126">
        <v>5808569</v>
      </c>
      <c r="Q51" s="126">
        <v>5797576.5</v>
      </c>
      <c r="R51" s="126">
        <v>5783718.5</v>
      </c>
      <c r="S51" s="126">
        <v>5769771.5</v>
      </c>
      <c r="T51" s="126">
        <v>5751590</v>
      </c>
      <c r="U51" s="126">
        <v>5726217</v>
      </c>
      <c r="V51" s="126">
        <v>5668201.5</v>
      </c>
      <c r="W51" s="126">
        <v>5624340</v>
      </c>
      <c r="X51" s="126">
        <v>5616978</v>
      </c>
    </row>
    <row r="52" spans="1:24" x14ac:dyDescent="0.25">
      <c r="A52" s="72" t="s">
        <v>111</v>
      </c>
      <c r="C52" s="126">
        <v>4023374</v>
      </c>
      <c r="D52" s="126">
        <v>4022903.5</v>
      </c>
      <c r="E52" s="126">
        <v>4029977</v>
      </c>
      <c r="F52" s="126">
        <v>4041514.5</v>
      </c>
      <c r="G52" s="126">
        <v>4050984</v>
      </c>
      <c r="H52" s="126">
        <v>4055610</v>
      </c>
      <c r="I52" s="126">
        <v>4064342</v>
      </c>
      <c r="J52" s="126">
        <v>4075696.5</v>
      </c>
      <c r="K52" s="126">
        <v>4085130</v>
      </c>
      <c r="L52" s="126">
        <v>4095834.5</v>
      </c>
      <c r="M52" s="126">
        <v>4102177.5</v>
      </c>
      <c r="N52" s="126">
        <v>4096663.5</v>
      </c>
      <c r="O52" s="126">
        <v>4084159</v>
      </c>
      <c r="P52" s="126">
        <v>4070528.5</v>
      </c>
      <c r="Q52" s="126">
        <v>4053502</v>
      </c>
      <c r="R52" s="126">
        <v>4033901</v>
      </c>
      <c r="S52" s="126">
        <v>4012516.5</v>
      </c>
      <c r="T52" s="126">
        <v>3988247</v>
      </c>
      <c r="U52" s="126">
        <v>3964416.5</v>
      </c>
      <c r="V52" s="126">
        <v>3943541</v>
      </c>
      <c r="W52" s="126">
        <v>3928359</v>
      </c>
      <c r="X52" s="126">
        <v>3915312</v>
      </c>
    </row>
    <row r="53" spans="1:24" x14ac:dyDescent="0.25">
      <c r="A53" s="72" t="s">
        <v>112</v>
      </c>
      <c r="C53" s="126">
        <v>598253.5</v>
      </c>
      <c r="D53" s="126">
        <v>596186</v>
      </c>
      <c r="E53" s="126">
        <v>594887</v>
      </c>
      <c r="F53" s="126">
        <v>593845</v>
      </c>
      <c r="G53" s="126">
        <v>591648</v>
      </c>
      <c r="H53" s="126">
        <v>588321</v>
      </c>
      <c r="I53" s="126">
        <v>586312</v>
      </c>
      <c r="J53" s="126">
        <v>585501.5</v>
      </c>
      <c r="K53" s="126">
        <v>583764</v>
      </c>
      <c r="L53" s="126">
        <v>581704</v>
      </c>
      <c r="M53" s="126">
        <v>580075</v>
      </c>
      <c r="N53" s="126">
        <v>578455</v>
      </c>
      <c r="O53" s="126">
        <v>576682</v>
      </c>
      <c r="P53" s="126">
        <v>574525</v>
      </c>
      <c r="Q53" s="126">
        <v>571561.5</v>
      </c>
      <c r="R53" s="126">
        <v>568146</v>
      </c>
      <c r="S53" s="126">
        <v>564686.5</v>
      </c>
      <c r="T53" s="126">
        <v>560777.5</v>
      </c>
      <c r="U53" s="126">
        <v>555920.5</v>
      </c>
      <c r="V53" s="126">
        <v>549192</v>
      </c>
      <c r="W53" s="126">
        <v>543149</v>
      </c>
      <c r="X53" s="126">
        <v>539372.5</v>
      </c>
    </row>
    <row r="54" spans="1:24" x14ac:dyDescent="0.25">
      <c r="A54" s="72" t="s">
        <v>113</v>
      </c>
      <c r="C54" s="126">
        <v>2013453.5</v>
      </c>
      <c r="D54" s="126">
        <v>2003976</v>
      </c>
      <c r="E54" s="126">
        <v>2000182</v>
      </c>
      <c r="F54" s="126">
        <v>1996312</v>
      </c>
      <c r="G54" s="126">
        <v>1986988.5</v>
      </c>
      <c r="H54" s="126">
        <v>1976943.5</v>
      </c>
      <c r="I54" s="126">
        <v>1975502</v>
      </c>
      <c r="J54" s="126">
        <v>1977807</v>
      </c>
      <c r="K54" s="126">
        <v>1975085.5</v>
      </c>
      <c r="L54" s="126">
        <v>1972836.5</v>
      </c>
      <c r="M54" s="126">
        <v>1970292.5</v>
      </c>
      <c r="N54" s="126">
        <v>1965483</v>
      </c>
      <c r="O54" s="126">
        <v>1960328</v>
      </c>
      <c r="P54" s="126">
        <v>1954979.5</v>
      </c>
      <c r="Q54" s="126">
        <v>1947409</v>
      </c>
      <c r="R54" s="126">
        <v>1939091</v>
      </c>
      <c r="S54" s="126">
        <v>1929677</v>
      </c>
      <c r="T54" s="126">
        <v>1918139</v>
      </c>
      <c r="U54" s="126">
        <v>1903065.5</v>
      </c>
      <c r="V54" s="126">
        <v>1877355.5</v>
      </c>
      <c r="W54" s="126">
        <v>1858027.5</v>
      </c>
      <c r="X54" s="126">
        <v>1851032</v>
      </c>
    </row>
    <row r="55" spans="1:24" x14ac:dyDescent="0.25">
      <c r="A55" s="72" t="s">
        <v>114</v>
      </c>
      <c r="C55" s="126">
        <v>4972687</v>
      </c>
      <c r="D55" s="126">
        <v>4966348</v>
      </c>
      <c r="E55" s="126">
        <v>4971243.5</v>
      </c>
      <c r="F55" s="126">
        <v>4981159</v>
      </c>
      <c r="G55" s="126">
        <v>4988270</v>
      </c>
      <c r="H55" s="126">
        <v>4993579.5</v>
      </c>
      <c r="I55" s="126">
        <v>5005903</v>
      </c>
      <c r="J55" s="126">
        <v>5023701</v>
      </c>
      <c r="K55" s="126">
        <v>5037740.5</v>
      </c>
      <c r="L55" s="126">
        <v>5051763.5</v>
      </c>
      <c r="M55" s="126">
        <v>5060714</v>
      </c>
      <c r="N55" s="126">
        <v>5057743</v>
      </c>
      <c r="O55" s="126">
        <v>5047647</v>
      </c>
      <c r="P55" s="126">
        <v>5035010</v>
      </c>
      <c r="Q55" s="126">
        <v>5016333</v>
      </c>
      <c r="R55" s="126">
        <v>4991150</v>
      </c>
      <c r="S55" s="126">
        <v>4960044</v>
      </c>
      <c r="T55" s="126">
        <v>4925368</v>
      </c>
      <c r="U55" s="126">
        <v>4891919</v>
      </c>
      <c r="V55" s="126">
        <v>4854497.5</v>
      </c>
      <c r="W55" s="126">
        <v>4833517</v>
      </c>
      <c r="X55" s="126">
        <v>4823672.5</v>
      </c>
    </row>
    <row r="56" spans="1:24" x14ac:dyDescent="0.25">
      <c r="A56" s="72" t="s">
        <v>115</v>
      </c>
      <c r="C56" s="126">
        <v>1632399.5</v>
      </c>
      <c r="D56" s="126">
        <v>1631043.5</v>
      </c>
      <c r="E56" s="126">
        <v>1633378</v>
      </c>
      <c r="F56" s="126">
        <v>1636090.5</v>
      </c>
      <c r="G56" s="126">
        <v>1638851</v>
      </c>
      <c r="H56" s="126">
        <v>1641623</v>
      </c>
      <c r="I56" s="126">
        <v>1646055</v>
      </c>
      <c r="J56" s="126">
        <v>1651093.5</v>
      </c>
      <c r="K56" s="126">
        <v>1653420</v>
      </c>
      <c r="L56" s="126">
        <v>1654772</v>
      </c>
      <c r="M56" s="126">
        <v>1655456</v>
      </c>
      <c r="N56" s="126">
        <v>1654831</v>
      </c>
      <c r="O56" s="126">
        <v>1653555.5</v>
      </c>
      <c r="P56" s="126">
        <v>1650585</v>
      </c>
      <c r="Q56" s="126">
        <v>1645567</v>
      </c>
      <c r="R56" s="126">
        <v>1639665.5</v>
      </c>
      <c r="S56" s="126">
        <v>1633939.5</v>
      </c>
      <c r="T56" s="126">
        <v>1626648.5</v>
      </c>
      <c r="U56" s="126">
        <v>1616939</v>
      </c>
      <c r="V56" s="126">
        <v>1600832.5</v>
      </c>
      <c r="W56" s="126">
        <v>1588728.5</v>
      </c>
      <c r="X56" s="126">
        <v>1582779.5</v>
      </c>
    </row>
    <row r="59" spans="1:24" x14ac:dyDescent="0.25">
      <c r="A59" s="102" t="s">
        <v>116</v>
      </c>
      <c r="C59" s="64" t="s">
        <v>18</v>
      </c>
      <c r="D59" s="123" t="s">
        <v>19</v>
      </c>
      <c r="E59" s="35" t="s">
        <v>20</v>
      </c>
      <c r="F59" s="35" t="s">
        <v>21</v>
      </c>
      <c r="G59" s="35" t="s">
        <v>22</v>
      </c>
      <c r="H59" s="35" t="s">
        <v>23</v>
      </c>
      <c r="I59" s="35" t="s">
        <v>24</v>
      </c>
      <c r="J59" s="35" t="s">
        <v>25</v>
      </c>
      <c r="K59" s="35" t="s">
        <v>26</v>
      </c>
      <c r="L59" s="35" t="s">
        <v>27</v>
      </c>
      <c r="M59" s="35" t="s">
        <v>28</v>
      </c>
      <c r="N59" s="35" t="s">
        <v>29</v>
      </c>
      <c r="O59" s="35" t="s">
        <v>30</v>
      </c>
      <c r="P59" s="35" t="s">
        <v>31</v>
      </c>
      <c r="Q59" s="35" t="s">
        <v>32</v>
      </c>
      <c r="R59" s="35" t="s">
        <v>33</v>
      </c>
      <c r="S59" s="35" t="s">
        <v>34</v>
      </c>
      <c r="T59" s="35" t="s">
        <v>35</v>
      </c>
      <c r="U59" s="64" t="s">
        <v>36</v>
      </c>
      <c r="V59" s="124" t="s">
        <v>37</v>
      </c>
      <c r="W59" s="124" t="s">
        <v>38</v>
      </c>
      <c r="X59" s="124" t="s">
        <v>39</v>
      </c>
    </row>
    <row r="60" spans="1:24" x14ac:dyDescent="0.25">
      <c r="A60" s="125" t="s">
        <v>9</v>
      </c>
      <c r="B60" s="72"/>
      <c r="C60" s="132">
        <f>C5/C32*1000000</f>
        <v>124.54152318108959</v>
      </c>
      <c r="D60" s="132">
        <f t="shared" ref="D60:U60" si="0">D5/D32*1000000</f>
        <v>122.26347028149885</v>
      </c>
      <c r="E60" s="132">
        <f t="shared" si="0"/>
        <v>114.3396045490821</v>
      </c>
      <c r="F60" s="132">
        <f t="shared" si="0"/>
        <v>105.86534291525936</v>
      </c>
      <c r="G60" s="132">
        <f t="shared" si="0"/>
        <v>100.02289626903594</v>
      </c>
      <c r="H60" s="132">
        <f t="shared" si="0"/>
        <v>97.072149684330157</v>
      </c>
      <c r="I60" s="132">
        <f t="shared" si="0"/>
        <v>87.326884577907094</v>
      </c>
      <c r="J60" s="132">
        <f t="shared" si="0"/>
        <v>79.799118343874269</v>
      </c>
      <c r="K60" s="132">
        <f t="shared" si="0"/>
        <v>71.143778032487177</v>
      </c>
      <c r="L60" s="132">
        <f t="shared" si="0"/>
        <v>68.773667956735736</v>
      </c>
      <c r="M60" s="132">
        <f t="shared" si="0"/>
        <v>64.304566685426607</v>
      </c>
      <c r="N60" s="132">
        <f t="shared" si="0"/>
        <v>62.351258481154247</v>
      </c>
      <c r="O60" s="132">
        <f t="shared" si="0"/>
        <v>56.390466625391028</v>
      </c>
      <c r="P60" s="132">
        <f t="shared" si="0"/>
        <v>56.050404051132894</v>
      </c>
      <c r="Q60" s="132">
        <f t="shared" si="0"/>
        <v>56.915532294421759</v>
      </c>
      <c r="R60" s="132">
        <f t="shared" si="0"/>
        <v>54.61179109324771</v>
      </c>
      <c r="S60" s="132">
        <f t="shared" si="0"/>
        <v>56.297887421774497</v>
      </c>
      <c r="T60" s="132">
        <f t="shared" si="0"/>
        <v>55.680606820413395</v>
      </c>
      <c r="U60" s="132">
        <f t="shared" si="0"/>
        <v>53.123201854748125</v>
      </c>
      <c r="V60" s="132">
        <f>V5/V32*1000000</f>
        <v>40.293511396220559</v>
      </c>
      <c r="W60" s="132">
        <f t="shared" ref="W60:X61" si="1">W5/W32*1000000</f>
        <v>48.61907207313228</v>
      </c>
      <c r="X60" s="132">
        <f>X5/X32*1000000</f>
        <v>53.529972980665647</v>
      </c>
    </row>
    <row r="61" spans="1:24" x14ac:dyDescent="0.25">
      <c r="A61" s="72" t="s">
        <v>93</v>
      </c>
      <c r="B61" s="72"/>
      <c r="C61" s="132">
        <f t="shared" ref="C61:V73" si="2">C6/C33*1000000</f>
        <v>133.53657140939313</v>
      </c>
      <c r="D61" s="132">
        <f t="shared" si="2"/>
        <v>140.13273486459764</v>
      </c>
      <c r="E61" s="132">
        <f t="shared" si="2"/>
        <v>134.15400691376468</v>
      </c>
      <c r="F61" s="132">
        <f t="shared" si="2"/>
        <v>115.85532829187116</v>
      </c>
      <c r="G61" s="132">
        <f t="shared" si="2"/>
        <v>105.58592672453226</v>
      </c>
      <c r="H61" s="132">
        <f t="shared" si="2"/>
        <v>93.929230602189818</v>
      </c>
      <c r="I61" s="132">
        <f t="shared" si="2"/>
        <v>90.48634216002209</v>
      </c>
      <c r="J61" s="132">
        <f t="shared" si="2"/>
        <v>75.908417408955344</v>
      </c>
      <c r="K61" s="132">
        <f t="shared" si="2"/>
        <v>72.121821719861998</v>
      </c>
      <c r="L61" s="132">
        <f t="shared" si="2"/>
        <v>74.213111232630979</v>
      </c>
      <c r="M61" s="132">
        <f t="shared" si="2"/>
        <v>72.499623908200974</v>
      </c>
      <c r="N61" s="132">
        <f t="shared" si="2"/>
        <v>64.687142107360074</v>
      </c>
      <c r="O61" s="132">
        <f t="shared" si="2"/>
        <v>58.552641990156829</v>
      </c>
      <c r="P61" s="132">
        <f t="shared" si="2"/>
        <v>60.060155345025194</v>
      </c>
      <c r="Q61" s="132">
        <f t="shared" si="2"/>
        <v>55.986785297961219</v>
      </c>
      <c r="R61" s="132">
        <f t="shared" si="2"/>
        <v>56.427645708403396</v>
      </c>
      <c r="S61" s="132">
        <f t="shared" si="2"/>
        <v>63.988925099587064</v>
      </c>
      <c r="T61" s="132">
        <f t="shared" si="2"/>
        <v>57.844257447966669</v>
      </c>
      <c r="U61" s="132">
        <f t="shared" si="2"/>
        <v>53.705058761899316</v>
      </c>
      <c r="V61" s="132">
        <f t="shared" si="2"/>
        <v>42.393795970772508</v>
      </c>
      <c r="W61" s="132">
        <f t="shared" si="1"/>
        <v>45.010751591639959</v>
      </c>
      <c r="X61" s="132">
        <f t="shared" si="1"/>
        <v>56.654553327626353</v>
      </c>
    </row>
    <row r="62" spans="1:24" x14ac:dyDescent="0.25">
      <c r="A62" s="72" t="s">
        <v>94</v>
      </c>
      <c r="B62" s="72"/>
      <c r="C62" s="132">
        <f t="shared" si="2"/>
        <v>134.10443382784342</v>
      </c>
      <c r="D62" s="132">
        <f t="shared" si="2"/>
        <v>175.19709673382556</v>
      </c>
      <c r="E62" s="132">
        <f t="shared" si="2"/>
        <v>132.19043684808429</v>
      </c>
      <c r="F62" s="132">
        <f t="shared" si="2"/>
        <v>139.06442363931598</v>
      </c>
      <c r="G62" s="132">
        <f t="shared" si="2"/>
        <v>105.41765664658325</v>
      </c>
      <c r="H62" s="132">
        <f t="shared" si="2"/>
        <v>48.294597041955932</v>
      </c>
      <c r="I62" s="132">
        <f t="shared" si="2"/>
        <v>79.906030508122456</v>
      </c>
      <c r="J62" s="132">
        <f t="shared" si="2"/>
        <v>79.310631986770986</v>
      </c>
      <c r="K62" s="132">
        <f t="shared" si="2"/>
        <v>63.123343012245925</v>
      </c>
      <c r="L62" s="132">
        <f t="shared" si="2"/>
        <v>86.576679390815002</v>
      </c>
      <c r="M62" s="132">
        <f t="shared" si="2"/>
        <v>70.738589472525916</v>
      </c>
      <c r="N62" s="132">
        <f t="shared" si="2"/>
        <v>86.187983828000128</v>
      </c>
      <c r="O62" s="132">
        <f t="shared" si="2"/>
        <v>54.645661915096255</v>
      </c>
      <c r="P62" s="132">
        <f t="shared" si="2"/>
        <v>101.47648282510528</v>
      </c>
      <c r="Q62" s="132">
        <f t="shared" si="2"/>
        <v>54.901530184076989</v>
      </c>
      <c r="R62" s="132">
        <f t="shared" si="2"/>
        <v>23.649327767858196</v>
      </c>
      <c r="S62" s="132">
        <f t="shared" si="2"/>
        <v>63.26861481276444</v>
      </c>
      <c r="T62" s="132">
        <f t="shared" si="2"/>
        <v>95.288764660573477</v>
      </c>
      <c r="U62" s="132">
        <f t="shared" si="2"/>
        <v>31.912304985898746</v>
      </c>
      <c r="V62" s="133" t="s">
        <v>53</v>
      </c>
      <c r="W62" s="132">
        <f>W7/W34*1000000</f>
        <v>8.0824735602083653</v>
      </c>
      <c r="X62" s="132">
        <f>X7/X34*1000000</f>
        <v>81.13919428780072</v>
      </c>
    </row>
    <row r="63" spans="1:24" x14ac:dyDescent="0.25">
      <c r="A63" s="72" t="s">
        <v>95</v>
      </c>
      <c r="B63" s="72"/>
      <c r="C63" s="132">
        <f t="shared" si="2"/>
        <v>109.87091754917994</v>
      </c>
      <c r="D63" s="132">
        <f t="shared" si="2"/>
        <v>97.503620538850882</v>
      </c>
      <c r="E63" s="132">
        <f t="shared" si="2"/>
        <v>83.410190624121526</v>
      </c>
      <c r="F63" s="132">
        <f t="shared" si="2"/>
        <v>79.27641561517072</v>
      </c>
      <c r="G63" s="132">
        <f t="shared" si="2"/>
        <v>69.586935116192777</v>
      </c>
      <c r="H63" s="132">
        <f t="shared" si="2"/>
        <v>74.643057531452882</v>
      </c>
      <c r="I63" s="132">
        <f t="shared" si="2"/>
        <v>57.517342901016761</v>
      </c>
      <c r="J63" s="132">
        <f t="shared" si="2"/>
        <v>54.833355445251577</v>
      </c>
      <c r="K63" s="132">
        <f t="shared" si="2"/>
        <v>47.778624032207823</v>
      </c>
      <c r="L63" s="132">
        <f t="shared" si="2"/>
        <v>52.761664881773044</v>
      </c>
      <c r="M63" s="132">
        <f t="shared" si="2"/>
        <v>50.271955569645669</v>
      </c>
      <c r="N63" s="132">
        <f t="shared" si="2"/>
        <v>55.390886562611527</v>
      </c>
      <c r="O63" s="132">
        <f t="shared" si="2"/>
        <v>53.667646995685125</v>
      </c>
      <c r="P63" s="132">
        <f t="shared" si="2"/>
        <v>36.828331400375077</v>
      </c>
      <c r="Q63" s="132">
        <f t="shared" si="2"/>
        <v>56.920492624479202</v>
      </c>
      <c r="R63" s="132">
        <f t="shared" si="2"/>
        <v>37.309580424821036</v>
      </c>
      <c r="S63" s="132">
        <f t="shared" si="2"/>
        <v>56.257517168242309</v>
      </c>
      <c r="T63" s="132">
        <f t="shared" si="2"/>
        <v>80.662971565326757</v>
      </c>
      <c r="U63" s="132">
        <f t="shared" si="2"/>
        <v>41.860078762354448</v>
      </c>
      <c r="V63" s="132">
        <f t="shared" si="2"/>
        <v>38.773432050053216</v>
      </c>
      <c r="W63" s="132">
        <f t="shared" ref="W63:X78" si="3">W8/W35*1000000</f>
        <v>42.276008167196331</v>
      </c>
      <c r="X63" s="132">
        <f t="shared" si="3"/>
        <v>37.787595923315045</v>
      </c>
    </row>
    <row r="64" spans="1:24" x14ac:dyDescent="0.25">
      <c r="A64" s="72" t="s">
        <v>96</v>
      </c>
      <c r="B64" s="72"/>
      <c r="C64" s="132">
        <f t="shared" si="2"/>
        <v>118.97110726232125</v>
      </c>
      <c r="D64" s="132">
        <f t="shared" si="2"/>
        <v>114.92473809634733</v>
      </c>
      <c r="E64" s="132">
        <f t="shared" si="2"/>
        <v>107.0345001664129</v>
      </c>
      <c r="F64" s="132">
        <f t="shared" si="2"/>
        <v>93.431960529489643</v>
      </c>
      <c r="G64" s="132">
        <f t="shared" si="2"/>
        <v>87.945462244456039</v>
      </c>
      <c r="H64" s="132">
        <f t="shared" si="2"/>
        <v>93.286122258643161</v>
      </c>
      <c r="I64" s="132">
        <f t="shared" si="2"/>
        <v>81.692887726424672</v>
      </c>
      <c r="J64" s="132">
        <f t="shared" si="2"/>
        <v>71.124941890660978</v>
      </c>
      <c r="K64" s="132">
        <f t="shared" si="2"/>
        <v>62.569982657842118</v>
      </c>
      <c r="L64" s="132">
        <f t="shared" si="2"/>
        <v>58.197244056632201</v>
      </c>
      <c r="M64" s="132">
        <f t="shared" si="2"/>
        <v>54.404727402658999</v>
      </c>
      <c r="N64" s="132">
        <f t="shared" si="2"/>
        <v>55.768448588804297</v>
      </c>
      <c r="O64" s="132">
        <f t="shared" si="2"/>
        <v>44.226096325043628</v>
      </c>
      <c r="P64" s="132">
        <f t="shared" si="2"/>
        <v>45.060136675038663</v>
      </c>
      <c r="Q64" s="132">
        <f t="shared" si="2"/>
        <v>48.008317692129687</v>
      </c>
      <c r="R64" s="132">
        <f t="shared" si="2"/>
        <v>43.554911754637722</v>
      </c>
      <c r="S64" s="132">
        <f t="shared" si="2"/>
        <v>42.390331677287719</v>
      </c>
      <c r="T64" s="132">
        <f t="shared" si="2"/>
        <v>48.305325662154253</v>
      </c>
      <c r="U64" s="132">
        <f t="shared" si="2"/>
        <v>43.715988798526432</v>
      </c>
      <c r="V64" s="132">
        <f t="shared" si="2"/>
        <v>31.685494380672527</v>
      </c>
      <c r="W64" s="132">
        <f t="shared" si="3"/>
        <v>35.835173859314722</v>
      </c>
      <c r="X64" s="132">
        <f t="shared" si="3"/>
        <v>40.362432555454546</v>
      </c>
    </row>
    <row r="65" spans="1:24" x14ac:dyDescent="0.25">
      <c r="A65" s="72" t="s">
        <v>97</v>
      </c>
      <c r="B65" s="72"/>
      <c r="C65" s="132">
        <f t="shared" si="2"/>
        <v>157.86287795759569</v>
      </c>
      <c r="D65" s="132">
        <f t="shared" si="2"/>
        <v>133.47535393479515</v>
      </c>
      <c r="E65" s="132">
        <f t="shared" si="2"/>
        <v>136.35288546305176</v>
      </c>
      <c r="F65" s="132">
        <f t="shared" si="2"/>
        <v>128.60549124704804</v>
      </c>
      <c r="G65" s="132">
        <f t="shared" si="2"/>
        <v>119.99809233801925</v>
      </c>
      <c r="H65" s="132">
        <f t="shared" si="2"/>
        <v>95.460110114252558</v>
      </c>
      <c r="I65" s="132">
        <f t="shared" si="2"/>
        <v>87.386993299828291</v>
      </c>
      <c r="J65" s="132">
        <f t="shared" si="2"/>
        <v>72.464235673547634</v>
      </c>
      <c r="K65" s="132">
        <f t="shared" si="2"/>
        <v>58.970406193072058</v>
      </c>
      <c r="L65" s="132">
        <f t="shared" si="2"/>
        <v>57.498708715439868</v>
      </c>
      <c r="M65" s="132">
        <f t="shared" si="2"/>
        <v>56.107114285354982</v>
      </c>
      <c r="N65" s="132">
        <f t="shared" si="2"/>
        <v>70.115147321049093</v>
      </c>
      <c r="O65" s="132">
        <f t="shared" si="2"/>
        <v>56.263994476592266</v>
      </c>
      <c r="P65" s="132">
        <f t="shared" si="2"/>
        <v>56.915628272648625</v>
      </c>
      <c r="Q65" s="132">
        <f t="shared" si="2"/>
        <v>73.725854192000085</v>
      </c>
      <c r="R65" s="132">
        <f t="shared" si="2"/>
        <v>65.928922029160361</v>
      </c>
      <c r="S65" s="132">
        <f t="shared" si="2"/>
        <v>55.334841442232303</v>
      </c>
      <c r="T65" s="132">
        <f t="shared" si="2"/>
        <v>58.802336412833469</v>
      </c>
      <c r="U65" s="132">
        <f t="shared" si="2"/>
        <v>65.981972052452889</v>
      </c>
      <c r="V65" s="132">
        <f t="shared" si="2"/>
        <v>51.968612813882302</v>
      </c>
      <c r="W65" s="132">
        <f t="shared" si="3"/>
        <v>45.567576716270231</v>
      </c>
      <c r="X65" s="132">
        <f t="shared" si="3"/>
        <v>61.374881028047852</v>
      </c>
    </row>
    <row r="66" spans="1:24" x14ac:dyDescent="0.25">
      <c r="A66" s="72" t="s">
        <v>98</v>
      </c>
      <c r="B66" s="72"/>
      <c r="C66" s="132">
        <f t="shared" si="2"/>
        <v>153.38341571144176</v>
      </c>
      <c r="D66" s="132">
        <f t="shared" si="2"/>
        <v>143.01288546098004</v>
      </c>
      <c r="E66" s="132">
        <f t="shared" si="2"/>
        <v>154.81790714061123</v>
      </c>
      <c r="F66" s="132">
        <f t="shared" si="2"/>
        <v>119.17275607541742</v>
      </c>
      <c r="G66" s="132">
        <f t="shared" si="2"/>
        <v>118.27759688054027</v>
      </c>
      <c r="H66" s="132">
        <f t="shared" si="2"/>
        <v>117.04775093169904</v>
      </c>
      <c r="I66" s="132">
        <f t="shared" si="2"/>
        <v>112.84232728281025</v>
      </c>
      <c r="J66" s="132">
        <f t="shared" si="2"/>
        <v>95.01679442587502</v>
      </c>
      <c r="K66" s="132">
        <f t="shared" si="2"/>
        <v>69.841386913969728</v>
      </c>
      <c r="L66" s="132">
        <f t="shared" si="2"/>
        <v>81.289314211732801</v>
      </c>
      <c r="M66" s="132">
        <f t="shared" si="2"/>
        <v>75.561071673055224</v>
      </c>
      <c r="N66" s="132">
        <f t="shared" si="2"/>
        <v>76.822938348672551</v>
      </c>
      <c r="O66" s="132">
        <f t="shared" si="2"/>
        <v>60.976063632091233</v>
      </c>
      <c r="P66" s="132">
        <f t="shared" si="2"/>
        <v>66.269687449724245</v>
      </c>
      <c r="Q66" s="132">
        <f t="shared" si="2"/>
        <v>64.329418905211313</v>
      </c>
      <c r="R66" s="132">
        <f t="shared" si="2"/>
        <v>70.390681583352446</v>
      </c>
      <c r="S66" s="132">
        <f t="shared" si="2"/>
        <v>61.653108274226064</v>
      </c>
      <c r="T66" s="132">
        <f t="shared" si="2"/>
        <v>63.693445698675113</v>
      </c>
      <c r="U66" s="132">
        <f t="shared" si="2"/>
        <v>68.826204922036396</v>
      </c>
      <c r="V66" s="132">
        <f t="shared" si="2"/>
        <v>46.979355650442002</v>
      </c>
      <c r="W66" s="132">
        <f t="shared" si="3"/>
        <v>58.656609287811001</v>
      </c>
      <c r="X66" s="132">
        <f t="shared" si="3"/>
        <v>66.204008580534492</v>
      </c>
    </row>
    <row r="67" spans="1:24" x14ac:dyDescent="0.25">
      <c r="A67" s="72" t="s">
        <v>99</v>
      </c>
      <c r="B67" s="72"/>
      <c r="C67" s="132">
        <f t="shared" si="2"/>
        <v>174.98249118430601</v>
      </c>
      <c r="D67" s="132">
        <f t="shared" si="2"/>
        <v>170.96082933687831</v>
      </c>
      <c r="E67" s="132">
        <f t="shared" si="2"/>
        <v>155.88118333931854</v>
      </c>
      <c r="F67" s="132">
        <f t="shared" si="2"/>
        <v>127.62320957357582</v>
      </c>
      <c r="G67" s="132">
        <f t="shared" si="2"/>
        <v>138.86590625802947</v>
      </c>
      <c r="H67" s="132">
        <f t="shared" si="2"/>
        <v>117.7456842475346</v>
      </c>
      <c r="I67" s="132">
        <f t="shared" si="2"/>
        <v>102.26007127691904</v>
      </c>
      <c r="J67" s="132">
        <f t="shared" si="2"/>
        <v>90.1007162187842</v>
      </c>
      <c r="K67" s="132">
        <f t="shared" si="2"/>
        <v>95.488261268941059</v>
      </c>
      <c r="L67" s="132">
        <f t="shared" si="2"/>
        <v>84.03803577817385</v>
      </c>
      <c r="M67" s="132">
        <f t="shared" si="2"/>
        <v>68.599344304600677</v>
      </c>
      <c r="N67" s="132">
        <f t="shared" si="2"/>
        <v>69.426605663822485</v>
      </c>
      <c r="O67" s="132">
        <f t="shared" si="2"/>
        <v>67.755904049476513</v>
      </c>
      <c r="P67" s="132">
        <f t="shared" si="2"/>
        <v>81.744492873515114</v>
      </c>
      <c r="Q67" s="132">
        <f t="shared" si="2"/>
        <v>57.427133171881053</v>
      </c>
      <c r="R67" s="132">
        <f t="shared" si="2"/>
        <v>55.166349185699396</v>
      </c>
      <c r="S67" s="132">
        <f t="shared" si="2"/>
        <v>56.931538587206745</v>
      </c>
      <c r="T67" s="132">
        <f t="shared" si="2"/>
        <v>63.595131916538406</v>
      </c>
      <c r="U67" s="132">
        <f t="shared" si="2"/>
        <v>59.587110976856202</v>
      </c>
      <c r="V67" s="132">
        <f t="shared" si="2"/>
        <v>39.040987221967953</v>
      </c>
      <c r="W67" s="132">
        <f t="shared" si="3"/>
        <v>68.44292757110658</v>
      </c>
      <c r="X67" s="132">
        <f t="shared" si="3"/>
        <v>61.953329886830524</v>
      </c>
    </row>
    <row r="68" spans="1:24" x14ac:dyDescent="0.25">
      <c r="A68" s="72" t="s">
        <v>100</v>
      </c>
      <c r="B68" s="72"/>
      <c r="C68" s="132">
        <f t="shared" si="2"/>
        <v>204.03110759152568</v>
      </c>
      <c r="D68" s="132">
        <f t="shared" si="2"/>
        <v>196.32938696335546</v>
      </c>
      <c r="E68" s="132">
        <f t="shared" si="2"/>
        <v>186.31494545297267</v>
      </c>
      <c r="F68" s="132">
        <f t="shared" si="2"/>
        <v>165.88755138159848</v>
      </c>
      <c r="G68" s="132">
        <f t="shared" si="2"/>
        <v>153.1503263307859</v>
      </c>
      <c r="H68" s="132">
        <f t="shared" si="2"/>
        <v>128.97915036480282</v>
      </c>
      <c r="I68" s="132">
        <f t="shared" si="2"/>
        <v>125.8040442091048</v>
      </c>
      <c r="J68" s="132">
        <f t="shared" si="2"/>
        <v>122.30070305365915</v>
      </c>
      <c r="K68" s="132">
        <f t="shared" si="2"/>
        <v>97.612427773742724</v>
      </c>
      <c r="L68" s="132">
        <f t="shared" si="2"/>
        <v>92.056024240348407</v>
      </c>
      <c r="M68" s="132">
        <f t="shared" si="2"/>
        <v>91.293884256928834</v>
      </c>
      <c r="N68" s="132">
        <f t="shared" si="2"/>
        <v>86.297226725070217</v>
      </c>
      <c r="O68" s="132">
        <f t="shared" si="2"/>
        <v>77.760330680327172</v>
      </c>
      <c r="P68" s="132">
        <f t="shared" si="2"/>
        <v>73.759803343281519</v>
      </c>
      <c r="Q68" s="132">
        <f t="shared" si="2"/>
        <v>73.507385744775817</v>
      </c>
      <c r="R68" s="132">
        <f t="shared" si="2"/>
        <v>69.181165416448081</v>
      </c>
      <c r="S68" s="132">
        <f t="shared" si="2"/>
        <v>85.080637537577289</v>
      </c>
      <c r="T68" s="132">
        <f t="shared" si="2"/>
        <v>70.968391778760974</v>
      </c>
      <c r="U68" s="132">
        <f t="shared" si="2"/>
        <v>78.892174568659286</v>
      </c>
      <c r="V68" s="132">
        <f t="shared" si="2"/>
        <v>50.09515833664306</v>
      </c>
      <c r="W68" s="132">
        <f t="shared" si="3"/>
        <v>63.40035984780755</v>
      </c>
      <c r="X68" s="132">
        <f t="shared" si="3"/>
        <v>70.179840919676352</v>
      </c>
    </row>
    <row r="69" spans="1:24" x14ac:dyDescent="0.25">
      <c r="A69" s="72" t="s">
        <v>101</v>
      </c>
      <c r="B69" s="72"/>
      <c r="C69" s="132">
        <f t="shared" si="2"/>
        <v>143.2663527389181</v>
      </c>
      <c r="D69" s="132">
        <f t="shared" si="2"/>
        <v>138.89716789530291</v>
      </c>
      <c r="E69" s="132">
        <f t="shared" si="2"/>
        <v>122.99938245240931</v>
      </c>
      <c r="F69" s="132">
        <f t="shared" si="2"/>
        <v>111.81912722361677</v>
      </c>
      <c r="G69" s="132">
        <f t="shared" si="2"/>
        <v>100.99801100878319</v>
      </c>
      <c r="H69" s="132">
        <f t="shared" si="2"/>
        <v>97.994689964788535</v>
      </c>
      <c r="I69" s="132">
        <f t="shared" si="2"/>
        <v>88.691038707027886</v>
      </c>
      <c r="J69" s="132">
        <f t="shared" si="2"/>
        <v>80.724953719511333</v>
      </c>
      <c r="K69" s="132">
        <f t="shared" si="2"/>
        <v>75.507912498508105</v>
      </c>
      <c r="L69" s="132">
        <f t="shared" si="2"/>
        <v>82.337136941323365</v>
      </c>
      <c r="M69" s="132">
        <f t="shared" si="2"/>
        <v>71.047500213812768</v>
      </c>
      <c r="N69" s="132">
        <f t="shared" si="2"/>
        <v>67.673549218196641</v>
      </c>
      <c r="O69" s="132">
        <f t="shared" si="2"/>
        <v>59.830418158531913</v>
      </c>
      <c r="P69" s="132">
        <f t="shared" si="2"/>
        <v>66.815112028230189</v>
      </c>
      <c r="Q69" s="132">
        <f t="shared" si="2"/>
        <v>66.171354875904598</v>
      </c>
      <c r="R69" s="132">
        <f t="shared" si="2"/>
        <v>66.865266354029032</v>
      </c>
      <c r="S69" s="132">
        <f t="shared" si="2"/>
        <v>72.375652776595061</v>
      </c>
      <c r="T69" s="132">
        <f t="shared" si="2"/>
        <v>64.477915706860728</v>
      </c>
      <c r="U69" s="132">
        <f t="shared" si="2"/>
        <v>56.533103377947604</v>
      </c>
      <c r="V69" s="132">
        <f t="shared" si="2"/>
        <v>41.162181703951845</v>
      </c>
      <c r="W69" s="132">
        <f t="shared" si="3"/>
        <v>51.658116795195689</v>
      </c>
      <c r="X69" s="132">
        <f t="shared" si="3"/>
        <v>61.432004600028506</v>
      </c>
    </row>
    <row r="70" spans="1:24" x14ac:dyDescent="0.25">
      <c r="A70" s="72" t="s">
        <v>102</v>
      </c>
      <c r="B70" s="72"/>
      <c r="C70" s="132">
        <f t="shared" si="2"/>
        <v>141.7869886806721</v>
      </c>
      <c r="D70" s="132">
        <f t="shared" si="2"/>
        <v>135.17493084353984</v>
      </c>
      <c r="E70" s="132">
        <f t="shared" si="2"/>
        <v>151.84803240221794</v>
      </c>
      <c r="F70" s="132">
        <f t="shared" si="2"/>
        <v>122.96320030646214</v>
      </c>
      <c r="G70" s="132">
        <f t="shared" si="2"/>
        <v>112.58824543533828</v>
      </c>
      <c r="H70" s="132">
        <f t="shared" si="2"/>
        <v>116.66147523101888</v>
      </c>
      <c r="I70" s="132">
        <f t="shared" si="2"/>
        <v>106.41343353931659</v>
      </c>
      <c r="J70" s="132">
        <f t="shared" si="2"/>
        <v>93.717605995183831</v>
      </c>
      <c r="K70" s="132">
        <f t="shared" si="2"/>
        <v>85.006208286745206</v>
      </c>
      <c r="L70" s="132">
        <f t="shared" si="2"/>
        <v>89.044836329391501</v>
      </c>
      <c r="M70" s="132">
        <f t="shared" si="2"/>
        <v>68.544832534299104</v>
      </c>
      <c r="N70" s="132">
        <f t="shared" si="2"/>
        <v>56.080563093717913</v>
      </c>
      <c r="O70" s="132">
        <f t="shared" si="2"/>
        <v>68.353427560214044</v>
      </c>
      <c r="P70" s="132">
        <f t="shared" si="2"/>
        <v>52.797509754901604</v>
      </c>
      <c r="Q70" s="132">
        <f t="shared" si="2"/>
        <v>72.219275776075108</v>
      </c>
      <c r="R70" s="132">
        <f t="shared" si="2"/>
        <v>39.658169242936879</v>
      </c>
      <c r="S70" s="132">
        <f t="shared" si="2"/>
        <v>54.624007592737058</v>
      </c>
      <c r="T70" s="132">
        <f t="shared" si="2"/>
        <v>54.850216058429197</v>
      </c>
      <c r="U70" s="132">
        <f t="shared" si="2"/>
        <v>58.489290438893313</v>
      </c>
      <c r="V70" s="132">
        <f t="shared" si="2"/>
        <v>51.854758279044283</v>
      </c>
      <c r="W70" s="132">
        <f t="shared" si="3"/>
        <v>61.475504911080897</v>
      </c>
      <c r="X70" s="132">
        <f t="shared" si="3"/>
        <v>57.135561114936344</v>
      </c>
    </row>
    <row r="71" spans="1:24" x14ac:dyDescent="0.25">
      <c r="A71" s="72" t="s">
        <v>103</v>
      </c>
      <c r="B71" s="72"/>
      <c r="C71" s="132">
        <f t="shared" si="2"/>
        <v>156.29986128387313</v>
      </c>
      <c r="D71" s="132">
        <f t="shared" si="2"/>
        <v>143.27369422994332</v>
      </c>
      <c r="E71" s="132">
        <f t="shared" si="2"/>
        <v>131.06079794974735</v>
      </c>
      <c r="F71" s="132">
        <f t="shared" si="2"/>
        <v>124.40232249049416</v>
      </c>
      <c r="G71" s="132">
        <f t="shared" si="2"/>
        <v>100.16714557691935</v>
      </c>
      <c r="H71" s="132">
        <f t="shared" si="2"/>
        <v>113.62609439869868</v>
      </c>
      <c r="I71" s="132">
        <f t="shared" si="2"/>
        <v>96.925579946295315</v>
      </c>
      <c r="J71" s="132">
        <f t="shared" si="2"/>
        <v>86.090849325360793</v>
      </c>
      <c r="K71" s="132">
        <f t="shared" si="2"/>
        <v>75.775876976244589</v>
      </c>
      <c r="L71" s="132">
        <f t="shared" si="2"/>
        <v>70.403976726641375</v>
      </c>
      <c r="M71" s="132">
        <f t="shared" si="2"/>
        <v>83.235848453974768</v>
      </c>
      <c r="N71" s="132">
        <f t="shared" si="2"/>
        <v>63.836413708966568</v>
      </c>
      <c r="O71" s="132">
        <f t="shared" si="2"/>
        <v>55.463367413207891</v>
      </c>
      <c r="P71" s="132">
        <f t="shared" si="2"/>
        <v>64.613111227917258</v>
      </c>
      <c r="Q71" s="132">
        <f t="shared" si="2"/>
        <v>60.305202685462007</v>
      </c>
      <c r="R71" s="132">
        <f t="shared" si="2"/>
        <v>65.127444640043876</v>
      </c>
      <c r="S71" s="132">
        <f t="shared" si="2"/>
        <v>62.76989830295696</v>
      </c>
      <c r="T71" s="132">
        <f t="shared" si="2"/>
        <v>57.111872310982676</v>
      </c>
      <c r="U71" s="132">
        <f t="shared" si="2"/>
        <v>65.28204977723324</v>
      </c>
      <c r="V71" s="132">
        <f t="shared" si="2"/>
        <v>45.833349939619545</v>
      </c>
      <c r="W71" s="132">
        <f t="shared" si="3"/>
        <v>56.27413004549495</v>
      </c>
      <c r="X71" s="132">
        <f t="shared" si="3"/>
        <v>61.249599521849277</v>
      </c>
    </row>
    <row r="72" spans="1:24" x14ac:dyDescent="0.25">
      <c r="A72" s="72" t="s">
        <v>104</v>
      </c>
      <c r="B72" s="115"/>
      <c r="C72" s="132">
        <f t="shared" si="2"/>
        <v>142.85537007699827</v>
      </c>
      <c r="D72" s="132">
        <f t="shared" si="2"/>
        <v>150.14214268631787</v>
      </c>
      <c r="E72" s="132">
        <f t="shared" si="2"/>
        <v>112.73059653661392</v>
      </c>
      <c r="F72" s="132">
        <f t="shared" si="2"/>
        <v>124.86883737042342</v>
      </c>
      <c r="G72" s="132">
        <f t="shared" si="2"/>
        <v>112.94970239464779</v>
      </c>
      <c r="H72" s="132">
        <f t="shared" si="2"/>
        <v>108.4876798560642</v>
      </c>
      <c r="I72" s="132">
        <f t="shared" si="2"/>
        <v>98.348978192373764</v>
      </c>
      <c r="J72" s="132">
        <f t="shared" si="2"/>
        <v>90.825274739547481</v>
      </c>
      <c r="K72" s="132">
        <f t="shared" si="2"/>
        <v>89.997973223781145</v>
      </c>
      <c r="L72" s="132">
        <f t="shared" si="2"/>
        <v>81.234240557331887</v>
      </c>
      <c r="M72" s="132">
        <f t="shared" si="2"/>
        <v>76.105190624700057</v>
      </c>
      <c r="N72" s="132">
        <f t="shared" si="2"/>
        <v>68.235371266882709</v>
      </c>
      <c r="O72" s="132">
        <f t="shared" si="2"/>
        <v>64.195215193849819</v>
      </c>
      <c r="P72" s="132">
        <f t="shared" si="2"/>
        <v>64.696961004124745</v>
      </c>
      <c r="Q72" s="132">
        <f t="shared" si="2"/>
        <v>64.311995916709705</v>
      </c>
      <c r="R72" s="132">
        <f t="shared" si="2"/>
        <v>60.16158674017823</v>
      </c>
      <c r="S72" s="132">
        <f t="shared" si="2"/>
        <v>61.651971503627514</v>
      </c>
      <c r="T72" s="132">
        <f t="shared" si="2"/>
        <v>58.539887052656972</v>
      </c>
      <c r="U72" s="132">
        <f t="shared" si="2"/>
        <v>51.176291394680582</v>
      </c>
      <c r="V72" s="132">
        <f t="shared" si="2"/>
        <v>45.446238971125013</v>
      </c>
      <c r="W72" s="132">
        <f t="shared" si="3"/>
        <v>50.32641837277739</v>
      </c>
      <c r="X72" s="132">
        <f t="shared" si="3"/>
        <v>59.28948115407762</v>
      </c>
    </row>
    <row r="73" spans="1:24" x14ac:dyDescent="0.25">
      <c r="A73" s="115" t="s">
        <v>10</v>
      </c>
      <c r="B73" s="116"/>
      <c r="C73" s="132">
        <f t="shared" si="2"/>
        <v>133.14909092061896</v>
      </c>
      <c r="D73" s="132">
        <f t="shared" si="2"/>
        <v>146.25546481567861</v>
      </c>
      <c r="E73" s="132">
        <f t="shared" si="2"/>
        <v>120.96025159732332</v>
      </c>
      <c r="F73" s="132">
        <f t="shared" si="2"/>
        <v>109.90659887793937</v>
      </c>
      <c r="G73" s="132">
        <f t="shared" si="2"/>
        <v>103.86968849945507</v>
      </c>
      <c r="H73" s="132">
        <f t="shared" si="2"/>
        <v>127.41962138610924</v>
      </c>
      <c r="I73" s="132">
        <f t="shared" si="2"/>
        <v>91.251510634251673</v>
      </c>
      <c r="J73" s="132">
        <f t="shared" si="2"/>
        <v>72.915250452492302</v>
      </c>
      <c r="K73" s="132">
        <f t="shared" si="2"/>
        <v>70.244291518341697</v>
      </c>
      <c r="L73" s="132">
        <f t="shared" si="2"/>
        <v>59.505090886494038</v>
      </c>
      <c r="M73" s="132">
        <f t="shared" si="2"/>
        <v>62.386220312051364</v>
      </c>
      <c r="N73" s="132">
        <f t="shared" si="2"/>
        <v>69.063702632715859</v>
      </c>
      <c r="O73" s="132">
        <f t="shared" si="2"/>
        <v>52.582139875252629</v>
      </c>
      <c r="P73" s="132">
        <f t="shared" si="2"/>
        <v>57.987298522378204</v>
      </c>
      <c r="Q73" s="132">
        <f t="shared" si="2"/>
        <v>63.512946433634639</v>
      </c>
      <c r="R73" s="132">
        <f t="shared" si="2"/>
        <v>57.72391562586396</v>
      </c>
      <c r="S73" s="132">
        <f t="shared" ref="S73:V73" si="4">S18/S45*1000000</f>
        <v>52.671976867078449</v>
      </c>
      <c r="T73" s="132">
        <f t="shared" si="4"/>
        <v>58.311185312946925</v>
      </c>
      <c r="U73" s="132">
        <f t="shared" si="4"/>
        <v>60.125199164722233</v>
      </c>
      <c r="V73" s="132">
        <f t="shared" si="4"/>
        <v>45.826079155619539</v>
      </c>
      <c r="W73" s="132">
        <f t="shared" si="3"/>
        <v>62.574258045289689</v>
      </c>
      <c r="X73" s="132">
        <f>X18/X45*1000000</f>
        <v>46.300347213366521</v>
      </c>
    </row>
    <row r="74" spans="1:24" x14ac:dyDescent="0.25">
      <c r="A74" s="116" t="s">
        <v>105</v>
      </c>
      <c r="B74" s="116"/>
      <c r="C74" s="132">
        <f t="shared" ref="C74:V84" si="5">C19/C46*1000000</f>
        <v>147.86213200391833</v>
      </c>
      <c r="D74" s="132">
        <f t="shared" si="5"/>
        <v>117.62808017529944</v>
      </c>
      <c r="E74" s="132">
        <f t="shared" si="5"/>
        <v>106.89613704084769</v>
      </c>
      <c r="F74" s="132">
        <f t="shared" si="5"/>
        <v>82.854709295966956</v>
      </c>
      <c r="G74" s="132">
        <f t="shared" si="5"/>
        <v>85.850230970140629</v>
      </c>
      <c r="H74" s="132">
        <f t="shared" si="5"/>
        <v>151.73505739543475</v>
      </c>
      <c r="I74" s="132">
        <f t="shared" si="5"/>
        <v>72.32833117170253</v>
      </c>
      <c r="J74" s="132">
        <f t="shared" si="5"/>
        <v>111.1579718247235</v>
      </c>
      <c r="K74" s="132">
        <f t="shared" si="5"/>
        <v>75.124363484333301</v>
      </c>
      <c r="L74" s="132">
        <f t="shared" si="5"/>
        <v>75.170399857503071</v>
      </c>
      <c r="M74" s="132">
        <f t="shared" si="5"/>
        <v>58.792404021400436</v>
      </c>
      <c r="N74" s="132">
        <f t="shared" si="5"/>
        <v>97.962542389208451</v>
      </c>
      <c r="O74" s="132">
        <f t="shared" si="5"/>
        <v>45.757764929287909</v>
      </c>
      <c r="P74" s="132">
        <f t="shared" si="5"/>
        <v>65.59796646303964</v>
      </c>
      <c r="Q74" s="132">
        <f t="shared" si="5"/>
        <v>82.44743563740937</v>
      </c>
      <c r="R74" s="132">
        <f t="shared" si="5"/>
        <v>49.745221556925941</v>
      </c>
      <c r="S74" s="132">
        <f t="shared" si="5"/>
        <v>73.352160387832882</v>
      </c>
      <c r="T74" s="132">
        <f t="shared" si="5"/>
        <v>36.888180188699806</v>
      </c>
      <c r="U74" s="132">
        <f t="shared" si="5"/>
        <v>77.682888317337969</v>
      </c>
      <c r="V74" s="132">
        <f t="shared" si="5"/>
        <v>58.055251524377233</v>
      </c>
      <c r="W74" s="132">
        <f t="shared" si="3"/>
        <v>89.691203535213276</v>
      </c>
      <c r="X74" s="132">
        <f t="shared" si="3"/>
        <v>45.079252794046766</v>
      </c>
    </row>
    <row r="75" spans="1:24" x14ac:dyDescent="0.25">
      <c r="A75" s="116" t="s">
        <v>106</v>
      </c>
      <c r="B75" s="116"/>
      <c r="C75" s="132">
        <f t="shared" si="5"/>
        <v>177.68518018496678</v>
      </c>
      <c r="D75" s="132">
        <f t="shared" si="5"/>
        <v>218.60957371133128</v>
      </c>
      <c r="E75" s="132">
        <f t="shared" si="5"/>
        <v>199.52183560088753</v>
      </c>
      <c r="F75" s="132">
        <f t="shared" si="5"/>
        <v>122.54338801832024</v>
      </c>
      <c r="G75" s="132">
        <f t="shared" si="5"/>
        <v>141.63279001421387</v>
      </c>
      <c r="H75" s="132">
        <f t="shared" si="5"/>
        <v>170.65274675634302</v>
      </c>
      <c r="I75" s="132">
        <f t="shared" si="5"/>
        <v>106.05613683893056</v>
      </c>
      <c r="J75" s="132">
        <f t="shared" si="5"/>
        <v>85.152791947165966</v>
      </c>
      <c r="K75" s="132">
        <f t="shared" si="5"/>
        <v>107.12494501731042</v>
      </c>
      <c r="L75" s="132">
        <f t="shared" si="5"/>
        <v>67.896674194575695</v>
      </c>
      <c r="M75" s="132">
        <f t="shared" si="5"/>
        <v>64.547049150964256</v>
      </c>
      <c r="N75" s="132">
        <f t="shared" si="5"/>
        <v>90.197177472610662</v>
      </c>
      <c r="O75" s="132">
        <f t="shared" si="5"/>
        <v>57.982218786238889</v>
      </c>
      <c r="P75" s="132">
        <f t="shared" si="5"/>
        <v>45.173603772641258</v>
      </c>
      <c r="Q75" s="132">
        <f t="shared" si="5"/>
        <v>84.14239482200648</v>
      </c>
      <c r="R75" s="132">
        <f t="shared" si="5"/>
        <v>68.180379310176903</v>
      </c>
      <c r="S75" s="132">
        <f t="shared" si="5"/>
        <v>65.191066868107058</v>
      </c>
      <c r="T75" s="132">
        <f t="shared" si="5"/>
        <v>62.174300743637353</v>
      </c>
      <c r="U75" s="132">
        <f t="shared" si="5"/>
        <v>55.811724073402267</v>
      </c>
      <c r="V75" s="132">
        <f t="shared" si="5"/>
        <v>46.280685747532246</v>
      </c>
      <c r="W75" s="132">
        <f t="shared" si="3"/>
        <v>49.937578027465669</v>
      </c>
      <c r="X75" s="132">
        <f t="shared" si="3"/>
        <v>76.8309568627582</v>
      </c>
    </row>
    <row r="76" spans="1:24" x14ac:dyDescent="0.25">
      <c r="A76" s="116" t="s">
        <v>107</v>
      </c>
      <c r="B76" s="116"/>
      <c r="C76" s="132">
        <f t="shared" si="5"/>
        <v>98.222677584060833</v>
      </c>
      <c r="D76" s="132">
        <f t="shared" si="5"/>
        <v>141.56714833203563</v>
      </c>
      <c r="E76" s="132">
        <f t="shared" si="5"/>
        <v>90.307194974906309</v>
      </c>
      <c r="F76" s="132">
        <f t="shared" si="5"/>
        <v>99.475267961503079</v>
      </c>
      <c r="G76" s="132">
        <f t="shared" si="5"/>
        <v>115.12854924870399</v>
      </c>
      <c r="H76" s="132">
        <f t="shared" si="5"/>
        <v>94.696815084876107</v>
      </c>
      <c r="I76" s="132">
        <f t="shared" si="5"/>
        <v>61.342859771836849</v>
      </c>
      <c r="J76" s="132">
        <f t="shared" si="5"/>
        <v>38.215586864028943</v>
      </c>
      <c r="K76" s="132">
        <f t="shared" si="5"/>
        <v>47.319432987007666</v>
      </c>
      <c r="L76" s="132">
        <f t="shared" si="5"/>
        <v>46.993953444656782</v>
      </c>
      <c r="M76" s="132">
        <f t="shared" si="5"/>
        <v>59.226378805684483</v>
      </c>
      <c r="N76" s="132">
        <f t="shared" si="5"/>
        <v>59.063073144953215</v>
      </c>
      <c r="O76" s="132">
        <f t="shared" si="5"/>
        <v>52.771922853657252</v>
      </c>
      <c r="P76" s="132">
        <f t="shared" si="5"/>
        <v>46.576546224893299</v>
      </c>
      <c r="Q76" s="132">
        <f t="shared" si="5"/>
        <v>46.689700252124382</v>
      </c>
      <c r="R76" s="132">
        <f t="shared" si="5"/>
        <v>46.822471040301657</v>
      </c>
      <c r="S76" s="132">
        <f t="shared" si="5"/>
        <v>28.211308973390466</v>
      </c>
      <c r="T76" s="132">
        <f t="shared" si="5"/>
        <v>40.919106074913437</v>
      </c>
      <c r="U76" s="132">
        <f t="shared" si="5"/>
        <v>41.027000500213816</v>
      </c>
      <c r="V76" s="132">
        <f t="shared" si="5"/>
        <v>44.427167212750597</v>
      </c>
      <c r="W76" s="132">
        <f t="shared" si="3"/>
        <v>28.684664700173542</v>
      </c>
      <c r="X76" s="132">
        <f t="shared" si="3"/>
        <v>28.719997574755759</v>
      </c>
    </row>
    <row r="77" spans="1:24" x14ac:dyDescent="0.25">
      <c r="A77" s="116" t="s">
        <v>108</v>
      </c>
      <c r="B77" s="72"/>
      <c r="C77" s="132">
        <f t="shared" si="5"/>
        <v>115.21431171232034</v>
      </c>
      <c r="D77" s="132">
        <f t="shared" si="5"/>
        <v>117.64767397476588</v>
      </c>
      <c r="E77" s="132">
        <f t="shared" si="5"/>
        <v>96.32531924033168</v>
      </c>
      <c r="F77" s="132">
        <f t="shared" si="5"/>
        <v>129.59461508455399</v>
      </c>
      <c r="G77" s="132">
        <f t="shared" si="5"/>
        <v>80.170582309973099</v>
      </c>
      <c r="H77" s="132">
        <f t="shared" si="5"/>
        <v>100.85833025155101</v>
      </c>
      <c r="I77" s="132">
        <f t="shared" si="5"/>
        <v>118.41692023333282</v>
      </c>
      <c r="J77" s="132">
        <f t="shared" si="5"/>
        <v>61.320772795039147</v>
      </c>
      <c r="K77" s="132">
        <f t="shared" si="5"/>
        <v>56.015847392462305</v>
      </c>
      <c r="L77" s="132">
        <f t="shared" si="5"/>
        <v>50.869551394143649</v>
      </c>
      <c r="M77" s="132">
        <f t="shared" si="5"/>
        <v>66.055987530662051</v>
      </c>
      <c r="N77" s="132">
        <f t="shared" si="5"/>
        <v>38.095915355955533</v>
      </c>
      <c r="O77" s="132">
        <f t="shared" si="5"/>
        <v>53.474506029250556</v>
      </c>
      <c r="P77" s="132">
        <f t="shared" si="5"/>
        <v>71.60694945444456</v>
      </c>
      <c r="Q77" s="132">
        <f t="shared" si="5"/>
        <v>46.263990037820811</v>
      </c>
      <c r="R77" s="132">
        <f t="shared" si="5"/>
        <v>64.64792738744795</v>
      </c>
      <c r="S77" s="132">
        <f t="shared" si="5"/>
        <v>46.843283193670949</v>
      </c>
      <c r="T77" s="132">
        <f t="shared" si="5"/>
        <v>86.41888016843825</v>
      </c>
      <c r="U77" s="132">
        <f t="shared" si="5"/>
        <v>65.831484565808452</v>
      </c>
      <c r="V77" s="132">
        <f t="shared" si="5"/>
        <v>37.132569905378254</v>
      </c>
      <c r="W77" s="132">
        <f t="shared" si="3"/>
        <v>80.114082453413658</v>
      </c>
      <c r="X77" s="132">
        <f t="shared" si="3"/>
        <v>37.515558908136455</v>
      </c>
    </row>
    <row r="78" spans="1:24" x14ac:dyDescent="0.25">
      <c r="A78" s="116" t="s">
        <v>109</v>
      </c>
      <c r="B78" s="72"/>
      <c r="C78" s="132">
        <f t="shared" si="5"/>
        <v>115.32623297769217</v>
      </c>
      <c r="D78" s="132">
        <f t="shared" si="5"/>
        <v>93.666431980217652</v>
      </c>
      <c r="E78" s="132">
        <f t="shared" si="5"/>
        <v>131.09841745481788</v>
      </c>
      <c r="F78" s="132">
        <f t="shared" si="5"/>
        <v>74.98980607323692</v>
      </c>
      <c r="G78" s="132">
        <f t="shared" si="5"/>
        <v>90.883449810398318</v>
      </c>
      <c r="H78" s="132">
        <f t="shared" si="5"/>
        <v>100.66232665239569</v>
      </c>
      <c r="I78" s="132">
        <f t="shared" si="5"/>
        <v>62.992721191066373</v>
      </c>
      <c r="J78" s="132">
        <f t="shared" si="5"/>
        <v>85.074337641140687</v>
      </c>
      <c r="K78" s="132">
        <f t="shared" si="5"/>
        <v>66.348509765078887</v>
      </c>
      <c r="L78" s="132">
        <f t="shared" si="5"/>
        <v>88.782490824488107</v>
      </c>
      <c r="M78" s="132">
        <f t="shared" si="5"/>
        <v>60.439106010191942</v>
      </c>
      <c r="N78" s="132">
        <f t="shared" si="5"/>
        <v>60.574758816815553</v>
      </c>
      <c r="O78" s="132">
        <f t="shared" si="5"/>
        <v>83.026640374897227</v>
      </c>
      <c r="P78" s="132">
        <f t="shared" si="5"/>
        <v>86.497569258123164</v>
      </c>
      <c r="Q78" s="132">
        <f t="shared" si="5"/>
        <v>70.805118566389453</v>
      </c>
      <c r="R78" s="132">
        <f t="shared" si="5"/>
        <v>54.978283577986694</v>
      </c>
      <c r="S78" s="132">
        <f t="shared" si="5"/>
        <v>87.810018147403753</v>
      </c>
      <c r="T78" s="132">
        <f t="shared" si="5"/>
        <v>49.151803707356713</v>
      </c>
      <c r="U78" s="132">
        <f t="shared" si="5"/>
        <v>92.668283948860349</v>
      </c>
      <c r="V78" s="132">
        <f t="shared" si="5"/>
        <v>84.060456280156686</v>
      </c>
      <c r="W78" s="132">
        <f t="shared" si="3"/>
        <v>51.155779579976951</v>
      </c>
      <c r="X78" s="132">
        <f t="shared" si="3"/>
        <v>48.045080012217177</v>
      </c>
    </row>
    <row r="79" spans="1:24" x14ac:dyDescent="0.25">
      <c r="A79" s="72" t="s">
        <v>110</v>
      </c>
      <c r="B79" s="72"/>
      <c r="C79" s="132">
        <f t="shared" si="5"/>
        <v>62.58711464548125</v>
      </c>
      <c r="D79" s="132">
        <f t="shared" si="5"/>
        <v>59.799041900101408</v>
      </c>
      <c r="E79" s="132">
        <f t="shared" si="5"/>
        <v>67.853852594850252</v>
      </c>
      <c r="F79" s="132">
        <f t="shared" si="5"/>
        <v>71.012770028016092</v>
      </c>
      <c r="G79" s="132">
        <f t="shared" si="5"/>
        <v>63.872981633306772</v>
      </c>
      <c r="H79" s="132">
        <f t="shared" si="5"/>
        <v>56.202764308677381</v>
      </c>
      <c r="I79" s="132">
        <f t="shared" si="5"/>
        <v>55.404980977046058</v>
      </c>
      <c r="J79" s="132">
        <f t="shared" si="5"/>
        <v>56.836183607477217</v>
      </c>
      <c r="K79" s="132">
        <f t="shared" si="5"/>
        <v>49.657094485812429</v>
      </c>
      <c r="L79" s="132">
        <f t="shared" si="5"/>
        <v>43.679044660189497</v>
      </c>
      <c r="M79" s="132">
        <f t="shared" si="5"/>
        <v>41.715234300565989</v>
      </c>
      <c r="N79" s="132">
        <f t="shared" si="5"/>
        <v>41.552115753892316</v>
      </c>
      <c r="O79" s="132">
        <f t="shared" si="5"/>
        <v>46.934643423072487</v>
      </c>
      <c r="P79" s="132">
        <f t="shared" si="5"/>
        <v>40.113150071902389</v>
      </c>
      <c r="Q79" s="132">
        <f t="shared" si="5"/>
        <v>40.534178376085244</v>
      </c>
      <c r="R79" s="132">
        <f t="shared" si="5"/>
        <v>37.69201422925407</v>
      </c>
      <c r="S79" s="132">
        <f t="shared" si="5"/>
        <v>41.942735513876066</v>
      </c>
      <c r="T79" s="132">
        <f t="shared" si="5"/>
        <v>35.816183003308652</v>
      </c>
      <c r="U79" s="132">
        <f t="shared" si="5"/>
        <v>38.943686556063099</v>
      </c>
      <c r="V79" s="132">
        <f t="shared" si="5"/>
        <v>31.050413433608526</v>
      </c>
      <c r="W79" s="132">
        <f t="shared" ref="W79:X84" si="6">W24/W51*1000000</f>
        <v>38.048908849749481</v>
      </c>
      <c r="X79" s="132">
        <f t="shared" si="6"/>
        <v>40.591221827822714</v>
      </c>
    </row>
    <row r="80" spans="1:24" x14ac:dyDescent="0.25">
      <c r="A80" s="72" t="s">
        <v>111</v>
      </c>
      <c r="B80" s="72"/>
      <c r="C80" s="132">
        <f t="shared" si="5"/>
        <v>114.82899675744785</v>
      </c>
      <c r="D80" s="132">
        <f t="shared" si="5"/>
        <v>111.36235308652073</v>
      </c>
      <c r="E80" s="132">
        <f t="shared" si="5"/>
        <v>110.17432605694772</v>
      </c>
      <c r="F80" s="132">
        <f t="shared" si="5"/>
        <v>112.58155822526432</v>
      </c>
      <c r="G80" s="132">
        <f t="shared" si="5"/>
        <v>105.65334249653912</v>
      </c>
      <c r="H80" s="132">
        <f t="shared" si="5"/>
        <v>100.84796121915076</v>
      </c>
      <c r="I80" s="132">
        <f t="shared" si="5"/>
        <v>90.051476967243403</v>
      </c>
      <c r="J80" s="132">
        <f t="shared" si="5"/>
        <v>86.610963304063489</v>
      </c>
      <c r="K80" s="132">
        <f t="shared" si="5"/>
        <v>73.68186569338063</v>
      </c>
      <c r="L80" s="132">
        <f t="shared" si="5"/>
        <v>71.291943070453655</v>
      </c>
      <c r="M80" s="132">
        <f t="shared" si="5"/>
        <v>66.062475356076135</v>
      </c>
      <c r="N80" s="132">
        <f t="shared" si="5"/>
        <v>65.174989354141488</v>
      </c>
      <c r="O80" s="132">
        <f t="shared" si="5"/>
        <v>54.846052761413063</v>
      </c>
      <c r="P80" s="132">
        <f t="shared" si="5"/>
        <v>56.749387702358554</v>
      </c>
      <c r="Q80" s="132">
        <f t="shared" si="5"/>
        <v>57.234460473930937</v>
      </c>
      <c r="R80" s="132">
        <f t="shared" si="5"/>
        <v>62.966344488870703</v>
      </c>
      <c r="S80" s="132">
        <f t="shared" si="5"/>
        <v>58.815957516934816</v>
      </c>
      <c r="T80" s="132">
        <f t="shared" si="5"/>
        <v>50.398082164921078</v>
      </c>
      <c r="U80" s="132">
        <f t="shared" si="5"/>
        <v>52.214493608327984</v>
      </c>
      <c r="V80" s="132">
        <f t="shared" si="5"/>
        <v>40.572673138177088</v>
      </c>
      <c r="W80" s="132">
        <f t="shared" si="6"/>
        <v>51.675521509108513</v>
      </c>
      <c r="X80" s="132">
        <f t="shared" si="6"/>
        <v>57.722092134675343</v>
      </c>
    </row>
    <row r="81" spans="1:24" x14ac:dyDescent="0.25">
      <c r="A81" s="72" t="s">
        <v>112</v>
      </c>
      <c r="B81" s="72"/>
      <c r="C81" s="132">
        <f t="shared" si="5"/>
        <v>98.620400883571932</v>
      </c>
      <c r="D81" s="132">
        <f t="shared" si="5"/>
        <v>115.73569322325584</v>
      </c>
      <c r="E81" s="132">
        <f t="shared" si="5"/>
        <v>82.368584285755105</v>
      </c>
      <c r="F81" s="132">
        <f t="shared" si="5"/>
        <v>67.357643829618837</v>
      </c>
      <c r="G81" s="132">
        <f t="shared" si="5"/>
        <v>96.341067661853003</v>
      </c>
      <c r="H81" s="132">
        <f t="shared" si="5"/>
        <v>100.28538841890737</v>
      </c>
      <c r="I81" s="132">
        <f t="shared" si="5"/>
        <v>63.106332464626348</v>
      </c>
      <c r="J81" s="132">
        <f t="shared" si="5"/>
        <v>59.777814403549783</v>
      </c>
      <c r="K81" s="132">
        <f t="shared" si="5"/>
        <v>78.798966705723544</v>
      </c>
      <c r="L81" s="132">
        <f t="shared" si="5"/>
        <v>82.516193803033843</v>
      </c>
      <c r="M81" s="132">
        <f t="shared" si="5"/>
        <v>63.784855406628452</v>
      </c>
      <c r="N81" s="132">
        <f t="shared" si="5"/>
        <v>88.165890172960729</v>
      </c>
      <c r="O81" s="132">
        <f t="shared" si="5"/>
        <v>38.149274643564389</v>
      </c>
      <c r="P81" s="132">
        <f t="shared" si="5"/>
        <v>71.36330011748835</v>
      </c>
      <c r="Q81" s="132">
        <f t="shared" si="5"/>
        <v>75.232499039910834</v>
      </c>
      <c r="R81" s="132">
        <f t="shared" si="5"/>
        <v>73.924660210579674</v>
      </c>
      <c r="S81" s="132">
        <f t="shared" si="5"/>
        <v>58.439505814288104</v>
      </c>
      <c r="T81" s="132">
        <f t="shared" si="5"/>
        <v>80.245730258435842</v>
      </c>
      <c r="U81" s="132">
        <f t="shared" si="5"/>
        <v>52.165732330432142</v>
      </c>
      <c r="V81" s="132">
        <f t="shared" si="5"/>
        <v>32.775422802954154</v>
      </c>
      <c r="W81" s="132">
        <f t="shared" si="6"/>
        <v>66.280155169207717</v>
      </c>
      <c r="X81" s="132">
        <f t="shared" si="6"/>
        <v>85.284288687317201</v>
      </c>
    </row>
    <row r="82" spans="1:24" x14ac:dyDescent="0.25">
      <c r="A82" s="72" t="s">
        <v>113</v>
      </c>
      <c r="B82" s="72"/>
      <c r="C82" s="132">
        <f t="shared" si="5"/>
        <v>85.922024024890561</v>
      </c>
      <c r="D82" s="132">
        <f t="shared" si="5"/>
        <v>83.833339321428994</v>
      </c>
      <c r="E82" s="132">
        <f t="shared" si="5"/>
        <v>75.493130125158601</v>
      </c>
      <c r="F82" s="132">
        <f t="shared" si="5"/>
        <v>79.646868826115352</v>
      </c>
      <c r="G82" s="132">
        <f t="shared" si="5"/>
        <v>82.033690683161979</v>
      </c>
      <c r="H82" s="132">
        <f t="shared" si="5"/>
        <v>93.578799798780281</v>
      </c>
      <c r="I82" s="132">
        <f t="shared" si="5"/>
        <v>64.793657510850394</v>
      </c>
      <c r="J82" s="132">
        <f t="shared" si="5"/>
        <v>60.673260838898841</v>
      </c>
      <c r="K82" s="132">
        <f t="shared" si="5"/>
        <v>68.351471366682603</v>
      </c>
      <c r="L82" s="132">
        <f t="shared" si="5"/>
        <v>69.950044010236027</v>
      </c>
      <c r="M82" s="132">
        <f t="shared" si="5"/>
        <v>52.784040948234839</v>
      </c>
      <c r="N82" s="132">
        <f t="shared" si="5"/>
        <v>62.580037578549387</v>
      </c>
      <c r="O82" s="132">
        <f t="shared" si="5"/>
        <v>49.99163405307683</v>
      </c>
      <c r="P82" s="132">
        <f t="shared" si="5"/>
        <v>51.662945826286155</v>
      </c>
      <c r="Q82" s="132">
        <f t="shared" si="5"/>
        <v>48.269264443165248</v>
      </c>
      <c r="R82" s="132">
        <f t="shared" si="5"/>
        <v>60.33754991385139</v>
      </c>
      <c r="S82" s="132">
        <f t="shared" si="5"/>
        <v>51.822144327781281</v>
      </c>
      <c r="T82" s="132">
        <f t="shared" si="5"/>
        <v>66.210008763702746</v>
      </c>
      <c r="U82" s="132">
        <f t="shared" si="5"/>
        <v>54.648670789313343</v>
      </c>
      <c r="V82" s="132">
        <f t="shared" si="5"/>
        <v>32.492514070989749</v>
      </c>
      <c r="W82" s="132">
        <f t="shared" si="6"/>
        <v>45.747439152542142</v>
      </c>
      <c r="X82" s="132">
        <f t="shared" si="6"/>
        <v>39.977698926868904</v>
      </c>
    </row>
    <row r="83" spans="1:24" x14ac:dyDescent="0.25">
      <c r="A83" s="72" t="s">
        <v>114</v>
      </c>
      <c r="B83" s="72"/>
      <c r="C83" s="132">
        <f t="shared" si="5"/>
        <v>73.400960084557909</v>
      </c>
      <c r="D83" s="132">
        <f t="shared" si="5"/>
        <v>78.729883608639582</v>
      </c>
      <c r="E83" s="132">
        <f t="shared" si="5"/>
        <v>70.404919815333926</v>
      </c>
      <c r="F83" s="132">
        <f t="shared" si="5"/>
        <v>76.086709940397412</v>
      </c>
      <c r="G83" s="132">
        <f t="shared" si="5"/>
        <v>80.188121332646389</v>
      </c>
      <c r="H83" s="132">
        <f t="shared" si="5"/>
        <v>76.69848852912024</v>
      </c>
      <c r="I83" s="132">
        <f t="shared" si="5"/>
        <v>71.116040402700563</v>
      </c>
      <c r="J83" s="132">
        <f t="shared" si="5"/>
        <v>72.456541501972353</v>
      </c>
      <c r="K83" s="132">
        <f t="shared" si="5"/>
        <v>64.513049054432244</v>
      </c>
      <c r="L83" s="132">
        <f t="shared" si="5"/>
        <v>55.228238614099809</v>
      </c>
      <c r="M83" s="132">
        <f t="shared" si="5"/>
        <v>53.549756022569149</v>
      </c>
      <c r="N83" s="132">
        <f t="shared" si="5"/>
        <v>45.277112735858658</v>
      </c>
      <c r="O83" s="132">
        <f t="shared" si="5"/>
        <v>50.320476055476938</v>
      </c>
      <c r="P83" s="132">
        <f t="shared" si="5"/>
        <v>41.509351520652395</v>
      </c>
      <c r="Q83" s="132">
        <f t="shared" si="5"/>
        <v>44.85348161695007</v>
      </c>
      <c r="R83" s="132">
        <f t="shared" si="5"/>
        <v>38.468088516674513</v>
      </c>
      <c r="S83" s="132">
        <f t="shared" si="5"/>
        <v>41.935111865943121</v>
      </c>
      <c r="T83" s="132">
        <f t="shared" si="5"/>
        <v>42.636408081589032</v>
      </c>
      <c r="U83" s="132">
        <f t="shared" si="5"/>
        <v>42.927938913134085</v>
      </c>
      <c r="V83" s="132">
        <f t="shared" si="5"/>
        <v>33.165121621753848</v>
      </c>
      <c r="W83" s="132">
        <f t="shared" si="6"/>
        <v>46.549955239631927</v>
      </c>
      <c r="X83" s="132">
        <f t="shared" si="6"/>
        <v>46.852268681176014</v>
      </c>
    </row>
    <row r="84" spans="1:24" x14ac:dyDescent="0.25">
      <c r="A84" s="72" t="s">
        <v>115</v>
      </c>
      <c r="C84" s="132">
        <f t="shared" si="5"/>
        <v>129.87016964903506</v>
      </c>
      <c r="D84" s="132">
        <f t="shared" si="5"/>
        <v>120.16846883605496</v>
      </c>
      <c r="E84" s="132">
        <f t="shared" si="5"/>
        <v>105.91547088304115</v>
      </c>
      <c r="F84" s="132">
        <f t="shared" si="5"/>
        <v>101.46138003979608</v>
      </c>
      <c r="G84" s="132">
        <f t="shared" si="5"/>
        <v>101.29047729171229</v>
      </c>
      <c r="H84" s="132">
        <f t="shared" si="5"/>
        <v>109.64758656524671</v>
      </c>
      <c r="I84" s="132">
        <f t="shared" si="5"/>
        <v>91.126967203404504</v>
      </c>
      <c r="J84" s="132">
        <f t="shared" si="5"/>
        <v>75.707402397259756</v>
      </c>
      <c r="K84" s="132">
        <f t="shared" si="5"/>
        <v>73.181647736207381</v>
      </c>
      <c r="L84" s="132">
        <f t="shared" si="5"/>
        <v>64.057163162054948</v>
      </c>
      <c r="M84" s="132">
        <f t="shared" si="5"/>
        <v>60.406317051011925</v>
      </c>
      <c r="N84" s="132">
        <f t="shared" si="5"/>
        <v>57.407674862266902</v>
      </c>
      <c r="O84" s="132">
        <f t="shared" si="5"/>
        <v>74.385165783670402</v>
      </c>
      <c r="P84" s="132">
        <f t="shared" si="5"/>
        <v>59.372889006019072</v>
      </c>
      <c r="Q84" s="132">
        <f t="shared" si="5"/>
        <v>66.846260285968299</v>
      </c>
      <c r="R84" s="132">
        <f t="shared" si="5"/>
        <v>64.647332032051651</v>
      </c>
      <c r="S84" s="132">
        <f t="shared" si="5"/>
        <v>55.081598798486723</v>
      </c>
      <c r="T84" s="132">
        <f t="shared" si="5"/>
        <v>64.549901223282106</v>
      </c>
      <c r="U84" s="132">
        <f t="shared" si="5"/>
        <v>43.910128953535043</v>
      </c>
      <c r="V84" s="132">
        <f t="shared" si="5"/>
        <v>59.344122511255861</v>
      </c>
      <c r="W84" s="132">
        <f t="shared" si="6"/>
        <v>57.278509197764123</v>
      </c>
      <c r="X84" s="132">
        <f t="shared" si="6"/>
        <v>63.179994433842495</v>
      </c>
    </row>
    <row r="86" spans="1:24" x14ac:dyDescent="0.25">
      <c r="A86" s="699" t="s">
        <v>490</v>
      </c>
      <c r="C86" s="134" t="s">
        <v>117</v>
      </c>
    </row>
    <row r="103" spans="3:3" x14ac:dyDescent="0.25">
      <c r="C103" s="135" t="s">
        <v>118</v>
      </c>
    </row>
    <row r="104" spans="3:3" x14ac:dyDescent="0.25">
      <c r="C104" s="136"/>
    </row>
  </sheetData>
  <mergeCells count="1">
    <mergeCell ref="C2:X2"/>
  </mergeCells>
  <hyperlinks>
    <hyperlink ref="N3" r:id="rId1" display="http://dati.istat.it/OECDStat_Metadata/ShowMetadata.ashx?Dataset=DCIS_MORTIFERITISTR1&amp;Coords=[TIME].[2012]&amp;ShowOnWeb=true&amp;Lang=it"/>
    <hyperlink ref="O3" r:id="rId2" display="http://dati.istat.it/OECDStat_Metadata/ShowMetadata.ashx?Dataset=DCIS_MORTIFERITISTR1&amp;Coords=[TIME].[2013]&amp;ShowOnWeb=true&amp;Lang=it"/>
    <hyperlink ref="T3" r:id="rId3" display="http://dati.istat.it/OECDStat_Metadata/ShowMetadata.ashx?Dataset=DCIS_MORTIFERITISTR1&amp;Coords=[TIME].[2018]&amp;ShowOnWeb=true&amp;Lang=it"/>
    <hyperlink ref="A86" location="Indice!B1" display="Torna all'indice"/>
  </hyperlinks>
  <pageMargins left="0.7" right="0.7" top="0.75" bottom="0.75" header="0.3" footer="0.3"/>
  <pageSetup paperSize="9" orientation="portrait" horizontalDpi="1200" verticalDpi="1200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Z106"/>
  <sheetViews>
    <sheetView topLeftCell="A76" workbookViewId="0"/>
  </sheetViews>
  <sheetFormatPr defaultRowHeight="15" x14ac:dyDescent="0.25"/>
  <cols>
    <col min="2" max="2" width="27.85546875" customWidth="1"/>
    <col min="3" max="22" width="9.85546875" bestFit="1" customWidth="1"/>
    <col min="23" max="23" width="10.140625" customWidth="1"/>
    <col min="24" max="24" width="16" customWidth="1"/>
    <col min="25" max="26" width="9.85546875" bestFit="1" customWidth="1"/>
  </cols>
  <sheetData>
    <row r="1" spans="2:26" x14ac:dyDescent="0.25">
      <c r="B1" s="102" t="s">
        <v>119</v>
      </c>
    </row>
    <row r="2" spans="2:26" x14ac:dyDescent="0.25">
      <c r="C2" s="923" t="s">
        <v>120</v>
      </c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  <c r="X2" s="922"/>
    </row>
    <row r="3" spans="2:26" x14ac:dyDescent="0.25">
      <c r="C3" s="123" t="s">
        <v>18</v>
      </c>
      <c r="D3" s="35" t="s">
        <v>19</v>
      </c>
      <c r="E3" s="35" t="s">
        <v>20</v>
      </c>
      <c r="F3" s="35" t="s">
        <v>21</v>
      </c>
      <c r="G3" s="35" t="s">
        <v>22</v>
      </c>
      <c r="H3" s="35" t="s">
        <v>23</v>
      </c>
      <c r="I3" s="35" t="s">
        <v>24</v>
      </c>
      <c r="J3" s="35" t="s">
        <v>25</v>
      </c>
      <c r="K3" s="35" t="s">
        <v>26</v>
      </c>
      <c r="L3" s="35" t="s">
        <v>27</v>
      </c>
      <c r="M3" s="35" t="s">
        <v>28</v>
      </c>
      <c r="N3" s="57" t="s">
        <v>29</v>
      </c>
      <c r="O3" s="57" t="s">
        <v>30</v>
      </c>
      <c r="P3" s="35" t="s">
        <v>31</v>
      </c>
      <c r="Q3" s="35" t="s">
        <v>32</v>
      </c>
      <c r="R3" s="35" t="s">
        <v>33</v>
      </c>
      <c r="S3" s="35" t="s">
        <v>34</v>
      </c>
      <c r="T3" s="57" t="s">
        <v>35</v>
      </c>
      <c r="U3" s="35" t="s">
        <v>36</v>
      </c>
      <c r="V3" s="65" t="s">
        <v>37</v>
      </c>
      <c r="W3" s="137" t="s">
        <v>38</v>
      </c>
      <c r="X3" s="138" t="s">
        <v>39</v>
      </c>
      <c r="Y3" s="110"/>
      <c r="Z3" s="110"/>
    </row>
    <row r="4" spans="2:26" x14ac:dyDescent="0.25">
      <c r="C4" s="139" t="s">
        <v>17</v>
      </c>
      <c r="D4" s="103" t="s">
        <v>17</v>
      </c>
      <c r="E4" s="103" t="s">
        <v>17</v>
      </c>
      <c r="F4" s="103" t="s">
        <v>17</v>
      </c>
      <c r="G4" s="103" t="s">
        <v>17</v>
      </c>
      <c r="H4" s="103" t="s">
        <v>17</v>
      </c>
      <c r="I4" s="103" t="s">
        <v>17</v>
      </c>
      <c r="J4" s="103" t="s">
        <v>17</v>
      </c>
      <c r="K4" s="103" t="s">
        <v>17</v>
      </c>
      <c r="L4" s="103" t="s">
        <v>17</v>
      </c>
      <c r="M4" s="103" t="s">
        <v>17</v>
      </c>
      <c r="N4" s="103" t="s">
        <v>17</v>
      </c>
      <c r="O4" s="103" t="s">
        <v>17</v>
      </c>
      <c r="P4" s="103" t="s">
        <v>17</v>
      </c>
      <c r="Q4" s="103" t="s">
        <v>17</v>
      </c>
      <c r="R4" s="103" t="s">
        <v>17</v>
      </c>
      <c r="S4" s="103" t="s">
        <v>17</v>
      </c>
      <c r="T4" s="103" t="s">
        <v>17</v>
      </c>
      <c r="U4" s="103" t="s">
        <v>17</v>
      </c>
      <c r="V4" s="104" t="s">
        <v>17</v>
      </c>
      <c r="W4" s="140" t="s">
        <v>17</v>
      </c>
      <c r="X4" s="141" t="s">
        <v>17</v>
      </c>
      <c r="Y4" s="110"/>
      <c r="Z4" s="110"/>
    </row>
    <row r="5" spans="2:26" x14ac:dyDescent="0.25">
      <c r="B5" s="20" t="s">
        <v>9</v>
      </c>
      <c r="C5" s="142">
        <v>373286</v>
      </c>
      <c r="D5" s="36">
        <v>378491</v>
      </c>
      <c r="E5" s="36">
        <v>356475</v>
      </c>
      <c r="F5" s="36">
        <v>343179</v>
      </c>
      <c r="G5" s="36">
        <v>334858</v>
      </c>
      <c r="H5" s="36">
        <v>332955</v>
      </c>
      <c r="I5" s="36">
        <v>325850</v>
      </c>
      <c r="J5" s="36">
        <v>310745</v>
      </c>
      <c r="K5" s="36">
        <v>307258</v>
      </c>
      <c r="L5" s="36">
        <v>304720</v>
      </c>
      <c r="M5" s="36">
        <v>292019</v>
      </c>
      <c r="N5" s="36">
        <v>266864</v>
      </c>
      <c r="O5" s="36">
        <v>258093</v>
      </c>
      <c r="P5" s="36">
        <v>251147</v>
      </c>
      <c r="Q5" s="36">
        <v>246920</v>
      </c>
      <c r="R5" s="36">
        <v>249175</v>
      </c>
      <c r="S5" s="36">
        <v>246750</v>
      </c>
      <c r="T5" s="36">
        <v>242919</v>
      </c>
      <c r="U5" s="36">
        <v>241384</v>
      </c>
      <c r="V5" s="105">
        <v>159248</v>
      </c>
      <c r="W5" s="143">
        <v>204728</v>
      </c>
      <c r="X5" s="144">
        <v>223475</v>
      </c>
      <c r="Y5" s="110"/>
      <c r="Z5" s="110"/>
    </row>
    <row r="6" spans="2:26" x14ac:dyDescent="0.25">
      <c r="B6" s="72" t="s">
        <v>66</v>
      </c>
      <c r="C6" s="145">
        <v>25072</v>
      </c>
      <c r="D6" s="106">
        <v>26420</v>
      </c>
      <c r="E6" s="106">
        <v>23223</v>
      </c>
      <c r="F6" s="106">
        <v>22647</v>
      </c>
      <c r="G6" s="106">
        <v>21942</v>
      </c>
      <c r="H6" s="106">
        <v>22047</v>
      </c>
      <c r="I6" s="106">
        <v>21363</v>
      </c>
      <c r="J6" s="106">
        <v>19229</v>
      </c>
      <c r="K6" s="106">
        <v>19985</v>
      </c>
      <c r="L6" s="106">
        <v>19965</v>
      </c>
      <c r="M6" s="106">
        <v>19332</v>
      </c>
      <c r="N6" s="106">
        <v>17587</v>
      </c>
      <c r="O6" s="106">
        <v>16374</v>
      </c>
      <c r="P6" s="106">
        <v>16463</v>
      </c>
      <c r="Q6" s="106">
        <v>16278</v>
      </c>
      <c r="R6" s="106">
        <v>15792</v>
      </c>
      <c r="S6" s="106">
        <v>15783</v>
      </c>
      <c r="T6" s="106">
        <v>15744</v>
      </c>
      <c r="U6" s="106">
        <v>15327</v>
      </c>
      <c r="V6" s="107">
        <v>9837</v>
      </c>
      <c r="W6" s="108">
        <v>13477</v>
      </c>
      <c r="X6" s="109">
        <v>14084</v>
      </c>
      <c r="Y6" s="110"/>
      <c r="Z6" s="110"/>
    </row>
    <row r="7" spans="2:26" x14ac:dyDescent="0.25">
      <c r="B7" s="72" t="s">
        <v>67</v>
      </c>
      <c r="C7" s="146">
        <v>618</v>
      </c>
      <c r="D7" s="111">
        <v>668</v>
      </c>
      <c r="E7" s="111">
        <v>557</v>
      </c>
      <c r="F7" s="111">
        <v>560</v>
      </c>
      <c r="G7" s="111">
        <v>527</v>
      </c>
      <c r="H7" s="111">
        <v>561</v>
      </c>
      <c r="I7" s="111">
        <v>495</v>
      </c>
      <c r="J7" s="111">
        <v>403</v>
      </c>
      <c r="K7" s="111">
        <v>502</v>
      </c>
      <c r="L7" s="111">
        <v>498</v>
      </c>
      <c r="M7" s="111">
        <v>398</v>
      </c>
      <c r="N7" s="111">
        <v>402</v>
      </c>
      <c r="O7" s="111">
        <v>448</v>
      </c>
      <c r="P7" s="111">
        <v>411</v>
      </c>
      <c r="Q7" s="111">
        <v>408</v>
      </c>
      <c r="R7" s="111">
        <v>386</v>
      </c>
      <c r="S7" s="111">
        <v>348</v>
      </c>
      <c r="T7" s="111">
        <v>391</v>
      </c>
      <c r="U7" s="111">
        <v>438</v>
      </c>
      <c r="V7" s="112">
        <v>278</v>
      </c>
      <c r="W7" s="113">
        <v>327</v>
      </c>
      <c r="X7" s="114">
        <v>447</v>
      </c>
      <c r="Y7" s="110"/>
      <c r="Z7" s="110"/>
    </row>
    <row r="8" spans="2:26" x14ac:dyDescent="0.25">
      <c r="B8" s="72" t="s">
        <v>69</v>
      </c>
      <c r="C8" s="145">
        <v>13878</v>
      </c>
      <c r="D8" s="106">
        <v>14107</v>
      </c>
      <c r="E8" s="106">
        <v>13056</v>
      </c>
      <c r="F8" s="106">
        <v>12609</v>
      </c>
      <c r="G8" s="106">
        <v>12981</v>
      </c>
      <c r="H8" s="106">
        <v>13166</v>
      </c>
      <c r="I8" s="106">
        <v>12902</v>
      </c>
      <c r="J8" s="106">
        <v>12058</v>
      </c>
      <c r="K8" s="106">
        <v>12393</v>
      </c>
      <c r="L8" s="106">
        <v>12360</v>
      </c>
      <c r="M8" s="106">
        <v>11785</v>
      </c>
      <c r="N8" s="106">
        <v>11260</v>
      </c>
      <c r="O8" s="106">
        <v>11075</v>
      </c>
      <c r="P8" s="106">
        <v>10637</v>
      </c>
      <c r="Q8" s="106">
        <v>10633</v>
      </c>
      <c r="R8" s="106">
        <v>10375</v>
      </c>
      <c r="S8" s="106">
        <v>11082</v>
      </c>
      <c r="T8" s="106">
        <v>10425</v>
      </c>
      <c r="U8" s="106">
        <v>10051</v>
      </c>
      <c r="V8" s="107">
        <v>6880</v>
      </c>
      <c r="W8" s="108">
        <v>8766</v>
      </c>
      <c r="X8" s="109">
        <v>9613</v>
      </c>
      <c r="Y8" s="110"/>
      <c r="Z8" s="110"/>
    </row>
    <row r="9" spans="2:26" x14ac:dyDescent="0.25">
      <c r="B9" s="72" t="s">
        <v>70</v>
      </c>
      <c r="C9" s="146">
        <v>75851</v>
      </c>
      <c r="D9" s="111">
        <v>75993</v>
      </c>
      <c r="E9" s="111">
        <v>70274</v>
      </c>
      <c r="F9" s="111">
        <v>65768</v>
      </c>
      <c r="G9" s="111">
        <v>59636</v>
      </c>
      <c r="H9" s="111">
        <v>58484</v>
      </c>
      <c r="I9" s="111">
        <v>60546</v>
      </c>
      <c r="J9" s="111">
        <v>56953</v>
      </c>
      <c r="K9" s="111">
        <v>54597</v>
      </c>
      <c r="L9" s="111">
        <v>53806</v>
      </c>
      <c r="M9" s="111">
        <v>50838</v>
      </c>
      <c r="N9" s="111">
        <v>49080</v>
      </c>
      <c r="O9" s="111">
        <v>46962</v>
      </c>
      <c r="P9" s="111">
        <v>45755</v>
      </c>
      <c r="Q9" s="111">
        <v>45203</v>
      </c>
      <c r="R9" s="111">
        <v>45435</v>
      </c>
      <c r="S9" s="111">
        <v>44996</v>
      </c>
      <c r="T9" s="111">
        <v>44625</v>
      </c>
      <c r="U9" s="111">
        <v>44400</v>
      </c>
      <c r="V9" s="112">
        <v>25940</v>
      </c>
      <c r="W9" s="113">
        <v>33672</v>
      </c>
      <c r="X9" s="114">
        <v>37912</v>
      </c>
      <c r="Y9" s="110"/>
      <c r="Z9" s="110"/>
    </row>
    <row r="10" spans="2:26" x14ac:dyDescent="0.25">
      <c r="B10" s="72" t="s">
        <v>71</v>
      </c>
      <c r="C10" s="145">
        <v>5766</v>
      </c>
      <c r="D10" s="106">
        <v>5361</v>
      </c>
      <c r="E10" s="106">
        <v>4706</v>
      </c>
      <c r="F10" s="106">
        <v>4505</v>
      </c>
      <c r="G10" s="106">
        <v>4618</v>
      </c>
      <c r="H10" s="106">
        <v>4456</v>
      </c>
      <c r="I10" s="106">
        <v>4172</v>
      </c>
      <c r="J10" s="106">
        <v>4027</v>
      </c>
      <c r="K10" s="106">
        <v>3694</v>
      </c>
      <c r="L10" s="106">
        <v>3578</v>
      </c>
      <c r="M10" s="106">
        <v>3925</v>
      </c>
      <c r="N10" s="106">
        <v>4314</v>
      </c>
      <c r="O10" s="106">
        <v>4180</v>
      </c>
      <c r="P10" s="106">
        <v>3963</v>
      </c>
      <c r="Q10" s="106">
        <v>4028</v>
      </c>
      <c r="R10" s="106">
        <v>4212</v>
      </c>
      <c r="S10" s="106">
        <v>4144</v>
      </c>
      <c r="T10" s="106">
        <v>4131</v>
      </c>
      <c r="U10" s="106">
        <v>4066</v>
      </c>
      <c r="V10" s="107">
        <v>2814</v>
      </c>
      <c r="W10" s="108">
        <v>3498</v>
      </c>
      <c r="X10" s="109">
        <v>4090</v>
      </c>
      <c r="Y10" s="110"/>
      <c r="Z10" s="110"/>
    </row>
    <row r="11" spans="2:26" x14ac:dyDescent="0.25">
      <c r="B11" s="72" t="s">
        <v>72</v>
      </c>
      <c r="C11" s="146">
        <v>30535</v>
      </c>
      <c r="D11" s="111">
        <v>29229</v>
      </c>
      <c r="E11" s="111">
        <v>26938</v>
      </c>
      <c r="F11" s="111">
        <v>26309</v>
      </c>
      <c r="G11" s="111">
        <v>25348</v>
      </c>
      <c r="H11" s="111">
        <v>26611</v>
      </c>
      <c r="I11" s="111">
        <v>25327</v>
      </c>
      <c r="J11" s="111">
        <v>22970</v>
      </c>
      <c r="K11" s="111">
        <v>21683</v>
      </c>
      <c r="L11" s="111">
        <v>21860</v>
      </c>
      <c r="M11" s="111">
        <v>21517</v>
      </c>
      <c r="N11" s="111">
        <v>19994</v>
      </c>
      <c r="O11" s="111">
        <v>18981</v>
      </c>
      <c r="P11" s="111">
        <v>19512</v>
      </c>
      <c r="Q11" s="111">
        <v>19156</v>
      </c>
      <c r="R11" s="111">
        <v>19142</v>
      </c>
      <c r="S11" s="111">
        <v>18984</v>
      </c>
      <c r="T11" s="111">
        <v>19314</v>
      </c>
      <c r="U11" s="111">
        <v>18822</v>
      </c>
      <c r="V11" s="112">
        <v>12919</v>
      </c>
      <c r="W11" s="113">
        <v>16512</v>
      </c>
      <c r="X11" s="114">
        <v>17286</v>
      </c>
      <c r="Y11" s="110"/>
      <c r="Z11" s="110"/>
    </row>
    <row r="12" spans="2:26" x14ac:dyDescent="0.25">
      <c r="B12" s="72" t="s">
        <v>73</v>
      </c>
      <c r="C12" s="145">
        <v>8087</v>
      </c>
      <c r="D12" s="106">
        <v>7915</v>
      </c>
      <c r="E12" s="106">
        <v>7427</v>
      </c>
      <c r="F12" s="106">
        <v>7050</v>
      </c>
      <c r="G12" s="106">
        <v>6661</v>
      </c>
      <c r="H12" s="106">
        <v>6628</v>
      </c>
      <c r="I12" s="106">
        <v>6737</v>
      </c>
      <c r="J12" s="106">
        <v>6459</v>
      </c>
      <c r="K12" s="106">
        <v>6016</v>
      </c>
      <c r="L12" s="106">
        <v>5137</v>
      </c>
      <c r="M12" s="106">
        <v>4697</v>
      </c>
      <c r="N12" s="106">
        <v>4679</v>
      </c>
      <c r="O12" s="106">
        <v>4590</v>
      </c>
      <c r="P12" s="106">
        <v>4384</v>
      </c>
      <c r="Q12" s="106">
        <v>4727</v>
      </c>
      <c r="R12" s="106">
        <v>4630</v>
      </c>
      <c r="S12" s="106">
        <v>4675</v>
      </c>
      <c r="T12" s="106">
        <v>4537</v>
      </c>
      <c r="U12" s="106">
        <v>4402</v>
      </c>
      <c r="V12" s="107">
        <v>3029</v>
      </c>
      <c r="W12" s="108">
        <v>3712</v>
      </c>
      <c r="X12" s="109">
        <v>4105</v>
      </c>
      <c r="Y12" s="110"/>
      <c r="Z12" s="110"/>
    </row>
    <row r="13" spans="2:26" x14ac:dyDescent="0.25">
      <c r="B13" s="72" t="s">
        <v>74</v>
      </c>
      <c r="C13" s="146">
        <v>38255</v>
      </c>
      <c r="D13" s="111">
        <v>37960</v>
      </c>
      <c r="E13" s="111">
        <v>36552</v>
      </c>
      <c r="F13" s="111">
        <v>35773</v>
      </c>
      <c r="G13" s="111">
        <v>33322</v>
      </c>
      <c r="H13" s="111">
        <v>33235</v>
      </c>
      <c r="I13" s="111">
        <v>31815</v>
      </c>
      <c r="J13" s="111">
        <v>29752</v>
      </c>
      <c r="K13" s="111">
        <v>28035</v>
      </c>
      <c r="L13" s="111">
        <v>28001</v>
      </c>
      <c r="M13" s="111">
        <v>27989</v>
      </c>
      <c r="N13" s="111">
        <v>24906</v>
      </c>
      <c r="O13" s="111">
        <v>24915</v>
      </c>
      <c r="P13" s="111">
        <v>23905</v>
      </c>
      <c r="Q13" s="111">
        <v>23788</v>
      </c>
      <c r="R13" s="111">
        <v>23594</v>
      </c>
      <c r="S13" s="111">
        <v>23500</v>
      </c>
      <c r="T13" s="111">
        <v>22402</v>
      </c>
      <c r="U13" s="111">
        <v>22392</v>
      </c>
      <c r="V13" s="112">
        <v>15096</v>
      </c>
      <c r="W13" s="113">
        <v>19618</v>
      </c>
      <c r="X13" s="114">
        <v>21676</v>
      </c>
      <c r="Y13" s="110"/>
      <c r="Z13" s="110"/>
    </row>
    <row r="14" spans="2:26" x14ac:dyDescent="0.25">
      <c r="B14" s="72" t="s">
        <v>75</v>
      </c>
      <c r="C14" s="145">
        <v>29821</v>
      </c>
      <c r="D14" s="106">
        <v>29523</v>
      </c>
      <c r="E14" s="106">
        <v>30386</v>
      </c>
      <c r="F14" s="106">
        <v>27820</v>
      </c>
      <c r="G14" s="106">
        <v>27728</v>
      </c>
      <c r="H14" s="106">
        <v>27648</v>
      </c>
      <c r="I14" s="106">
        <v>26465</v>
      </c>
      <c r="J14" s="106">
        <v>24902</v>
      </c>
      <c r="K14" s="106">
        <v>24345</v>
      </c>
      <c r="L14" s="106">
        <v>25284</v>
      </c>
      <c r="M14" s="106">
        <v>24876</v>
      </c>
      <c r="N14" s="106">
        <v>23034</v>
      </c>
      <c r="O14" s="106">
        <v>21663</v>
      </c>
      <c r="P14" s="106">
        <v>22051</v>
      </c>
      <c r="Q14" s="106">
        <v>20957</v>
      </c>
      <c r="R14" s="106">
        <v>22022</v>
      </c>
      <c r="S14" s="106">
        <v>21390</v>
      </c>
      <c r="T14" s="106">
        <v>20985</v>
      </c>
      <c r="U14" s="106">
        <v>20378</v>
      </c>
      <c r="V14" s="107">
        <v>13187</v>
      </c>
      <c r="W14" s="108">
        <v>17510</v>
      </c>
      <c r="X14" s="109">
        <v>19307</v>
      </c>
      <c r="Y14" s="110"/>
      <c r="Z14" s="110"/>
    </row>
    <row r="15" spans="2:26" x14ac:dyDescent="0.25">
      <c r="B15" s="72" t="s">
        <v>76</v>
      </c>
      <c r="C15" s="146">
        <v>6050</v>
      </c>
      <c r="D15" s="111">
        <v>5954</v>
      </c>
      <c r="E15" s="111">
        <v>5493</v>
      </c>
      <c r="F15" s="111">
        <v>5242</v>
      </c>
      <c r="G15" s="111">
        <v>4853</v>
      </c>
      <c r="H15" s="111">
        <v>5089</v>
      </c>
      <c r="I15" s="111">
        <v>5076</v>
      </c>
      <c r="J15" s="111">
        <v>4694</v>
      </c>
      <c r="K15" s="111">
        <v>4475</v>
      </c>
      <c r="L15" s="111">
        <v>4074</v>
      </c>
      <c r="M15" s="111">
        <v>4079</v>
      </c>
      <c r="N15" s="111">
        <v>3412</v>
      </c>
      <c r="O15" s="111">
        <v>3447</v>
      </c>
      <c r="P15" s="111">
        <v>3296</v>
      </c>
      <c r="Q15" s="111">
        <v>3318</v>
      </c>
      <c r="R15" s="111">
        <v>3337</v>
      </c>
      <c r="S15" s="111">
        <v>3258</v>
      </c>
      <c r="T15" s="111">
        <v>3400</v>
      </c>
      <c r="U15" s="111">
        <v>3222</v>
      </c>
      <c r="V15" s="112">
        <v>2268</v>
      </c>
      <c r="W15" s="113">
        <v>2679</v>
      </c>
      <c r="X15" s="114">
        <v>3076</v>
      </c>
      <c r="Y15" s="110"/>
      <c r="Z15" s="110"/>
    </row>
    <row r="16" spans="2:26" x14ac:dyDescent="0.25">
      <c r="B16" s="72" t="s">
        <v>77</v>
      </c>
      <c r="C16" s="145">
        <v>12059</v>
      </c>
      <c r="D16" s="106">
        <v>12606</v>
      </c>
      <c r="E16" s="106">
        <v>11921</v>
      </c>
      <c r="F16" s="106">
        <v>11067</v>
      </c>
      <c r="G16" s="106">
        <v>10470</v>
      </c>
      <c r="H16" s="106">
        <v>11193</v>
      </c>
      <c r="I16" s="106">
        <v>10230</v>
      </c>
      <c r="J16" s="106">
        <v>9996</v>
      </c>
      <c r="K16" s="106">
        <v>9624</v>
      </c>
      <c r="L16" s="106">
        <v>9874</v>
      </c>
      <c r="M16" s="106">
        <v>9465</v>
      </c>
      <c r="N16" s="106">
        <v>8002</v>
      </c>
      <c r="O16" s="106">
        <v>7961</v>
      </c>
      <c r="P16" s="106">
        <v>7866</v>
      </c>
      <c r="Q16" s="106">
        <v>7606</v>
      </c>
      <c r="R16" s="106">
        <v>7406</v>
      </c>
      <c r="S16" s="106">
        <v>7756</v>
      </c>
      <c r="T16" s="106">
        <v>7298</v>
      </c>
      <c r="U16" s="106">
        <v>7560</v>
      </c>
      <c r="V16" s="107">
        <v>4918</v>
      </c>
      <c r="W16" s="108">
        <v>6277</v>
      </c>
      <c r="X16" s="109">
        <v>6661</v>
      </c>
      <c r="Y16" s="110"/>
      <c r="Z16" s="110"/>
    </row>
    <row r="17" spans="2:26" x14ac:dyDescent="0.25">
      <c r="B17" s="72" t="s">
        <v>78</v>
      </c>
      <c r="C17" s="146">
        <v>44333</v>
      </c>
      <c r="D17" s="111">
        <v>44099</v>
      </c>
      <c r="E17" s="111">
        <v>43553</v>
      </c>
      <c r="F17" s="111">
        <v>45536</v>
      </c>
      <c r="G17" s="111">
        <v>45310</v>
      </c>
      <c r="H17" s="111">
        <v>43550</v>
      </c>
      <c r="I17" s="111">
        <v>41431</v>
      </c>
      <c r="J17" s="111">
        <v>38827</v>
      </c>
      <c r="K17" s="111">
        <v>39624</v>
      </c>
      <c r="L17" s="111">
        <v>38932</v>
      </c>
      <c r="M17" s="111">
        <v>37509</v>
      </c>
      <c r="N17" s="111">
        <v>33031</v>
      </c>
      <c r="O17" s="111">
        <v>30782</v>
      </c>
      <c r="P17" s="111">
        <v>28595</v>
      </c>
      <c r="Q17" s="111">
        <v>28117</v>
      </c>
      <c r="R17" s="111">
        <v>27764</v>
      </c>
      <c r="S17" s="111">
        <v>27066</v>
      </c>
      <c r="T17" s="111">
        <v>25526</v>
      </c>
      <c r="U17" s="111">
        <v>26042</v>
      </c>
      <c r="V17" s="112">
        <v>17833</v>
      </c>
      <c r="W17" s="113">
        <v>23048</v>
      </c>
      <c r="X17" s="114">
        <v>26802</v>
      </c>
      <c r="Y17" s="110"/>
      <c r="Z17" s="110"/>
    </row>
    <row r="18" spans="2:26" x14ac:dyDescent="0.25">
      <c r="B18" s="115" t="s">
        <v>79</v>
      </c>
      <c r="C18" s="147">
        <v>8342</v>
      </c>
      <c r="D18" s="54">
        <v>8496</v>
      </c>
      <c r="E18" s="54">
        <v>8066</v>
      </c>
      <c r="F18" s="54">
        <v>7544</v>
      </c>
      <c r="G18" s="54">
        <v>7225</v>
      </c>
      <c r="H18" s="54">
        <v>7052</v>
      </c>
      <c r="I18" s="54">
        <v>6382</v>
      </c>
      <c r="J18" s="54">
        <v>6043</v>
      </c>
      <c r="K18" s="54">
        <v>5989</v>
      </c>
      <c r="L18" s="54">
        <v>6377</v>
      </c>
      <c r="M18" s="54">
        <v>6221</v>
      </c>
      <c r="N18" s="54">
        <v>5524</v>
      </c>
      <c r="O18" s="54">
        <v>5464</v>
      </c>
      <c r="P18" s="54">
        <v>5195</v>
      </c>
      <c r="Q18" s="54">
        <v>4827</v>
      </c>
      <c r="R18" s="54">
        <v>4584</v>
      </c>
      <c r="S18" s="54">
        <v>4395</v>
      </c>
      <c r="T18" s="54">
        <v>4683</v>
      </c>
      <c r="U18" s="54">
        <v>4648</v>
      </c>
      <c r="V18" s="67">
        <v>3090</v>
      </c>
      <c r="W18" s="108">
        <v>3822</v>
      </c>
      <c r="X18" s="109">
        <v>3975</v>
      </c>
      <c r="Y18" s="110"/>
      <c r="Z18" s="110"/>
    </row>
    <row r="19" spans="2:26" x14ac:dyDescent="0.25">
      <c r="B19" s="116" t="s">
        <v>80</v>
      </c>
      <c r="C19" s="148">
        <v>1578</v>
      </c>
      <c r="D19" s="117">
        <v>1604</v>
      </c>
      <c r="E19" s="117">
        <v>1462</v>
      </c>
      <c r="F19" s="117">
        <v>1568</v>
      </c>
      <c r="G19" s="117">
        <v>1419</v>
      </c>
      <c r="H19" s="117">
        <v>1564</v>
      </c>
      <c r="I19" s="117">
        <v>1431</v>
      </c>
      <c r="J19" s="117">
        <v>1328</v>
      </c>
      <c r="K19" s="117">
        <v>1322</v>
      </c>
      <c r="L19" s="117">
        <v>1333</v>
      </c>
      <c r="M19" s="117">
        <v>1305</v>
      </c>
      <c r="N19" s="117">
        <v>1102</v>
      </c>
      <c r="O19" s="117">
        <v>1224</v>
      </c>
      <c r="P19" s="117">
        <v>1093</v>
      </c>
      <c r="Q19" s="117">
        <v>874</v>
      </c>
      <c r="R19" s="117">
        <v>1111</v>
      </c>
      <c r="S19" s="117">
        <v>967</v>
      </c>
      <c r="T19" s="117">
        <v>954</v>
      </c>
      <c r="U19" s="117">
        <v>960</v>
      </c>
      <c r="V19" s="118">
        <v>587</v>
      </c>
      <c r="W19" s="113">
        <v>835</v>
      </c>
      <c r="X19" s="114">
        <v>819</v>
      </c>
      <c r="Y19" s="110"/>
      <c r="Z19" s="110"/>
    </row>
    <row r="20" spans="2:26" x14ac:dyDescent="0.25">
      <c r="B20" s="116" t="s">
        <v>81</v>
      </c>
      <c r="C20" s="149">
        <v>2016</v>
      </c>
      <c r="D20" s="119">
        <v>2068</v>
      </c>
      <c r="E20" s="119">
        <v>1984</v>
      </c>
      <c r="F20" s="119">
        <v>2066</v>
      </c>
      <c r="G20" s="119">
        <v>2062</v>
      </c>
      <c r="H20" s="119">
        <v>1805</v>
      </c>
      <c r="I20" s="119">
        <v>1440</v>
      </c>
      <c r="J20" s="119">
        <v>1432</v>
      </c>
      <c r="K20" s="119">
        <v>1598</v>
      </c>
      <c r="L20" s="119">
        <v>1780</v>
      </c>
      <c r="M20" s="119">
        <v>1533</v>
      </c>
      <c r="N20" s="119">
        <v>1305</v>
      </c>
      <c r="O20" s="119">
        <v>1282</v>
      </c>
      <c r="P20" s="119">
        <v>1233</v>
      </c>
      <c r="Q20" s="119">
        <v>1212</v>
      </c>
      <c r="R20" s="119">
        <v>1126</v>
      </c>
      <c r="S20" s="119">
        <v>1275</v>
      </c>
      <c r="T20" s="119">
        <v>1238</v>
      </c>
      <c r="U20" s="119">
        <v>1267</v>
      </c>
      <c r="V20" s="120">
        <v>799</v>
      </c>
      <c r="W20" s="108">
        <v>1088</v>
      </c>
      <c r="X20" s="109">
        <v>1097</v>
      </c>
      <c r="Y20" s="110"/>
      <c r="Z20" s="110"/>
    </row>
    <row r="21" spans="2:26" x14ac:dyDescent="0.25">
      <c r="B21" s="116" t="s">
        <v>82</v>
      </c>
      <c r="C21" s="148">
        <v>2528</v>
      </c>
      <c r="D21" s="117">
        <v>2695</v>
      </c>
      <c r="E21" s="117">
        <v>2437</v>
      </c>
      <c r="F21" s="117">
        <v>1964</v>
      </c>
      <c r="G21" s="117">
        <v>1906</v>
      </c>
      <c r="H21" s="117">
        <v>1831</v>
      </c>
      <c r="I21" s="117">
        <v>1671</v>
      </c>
      <c r="J21" s="117">
        <v>1534</v>
      </c>
      <c r="K21" s="117">
        <v>1374</v>
      </c>
      <c r="L21" s="117">
        <v>1500</v>
      </c>
      <c r="M21" s="117">
        <v>1637</v>
      </c>
      <c r="N21" s="117">
        <v>1614</v>
      </c>
      <c r="O21" s="117">
        <v>1524</v>
      </c>
      <c r="P21" s="117">
        <v>1436</v>
      </c>
      <c r="Q21" s="117">
        <v>1365</v>
      </c>
      <c r="R21" s="117">
        <v>1190</v>
      </c>
      <c r="S21" s="117">
        <v>1054</v>
      </c>
      <c r="T21" s="117">
        <v>1261</v>
      </c>
      <c r="U21" s="117">
        <v>1150</v>
      </c>
      <c r="V21" s="118">
        <v>856</v>
      </c>
      <c r="W21" s="113">
        <v>984</v>
      </c>
      <c r="X21" s="114">
        <v>1054</v>
      </c>
      <c r="Y21" s="110"/>
      <c r="Z21" s="110"/>
    </row>
    <row r="22" spans="2:26" x14ac:dyDescent="0.25">
      <c r="B22" s="116" t="s">
        <v>83</v>
      </c>
      <c r="C22" s="149">
        <v>2220</v>
      </c>
      <c r="D22" s="119">
        <v>2129</v>
      </c>
      <c r="E22" s="119">
        <v>2183</v>
      </c>
      <c r="F22" s="119">
        <v>1946</v>
      </c>
      <c r="G22" s="119">
        <v>1838</v>
      </c>
      <c r="H22" s="119">
        <v>1852</v>
      </c>
      <c r="I22" s="119">
        <v>1840</v>
      </c>
      <c r="J22" s="119">
        <v>1749</v>
      </c>
      <c r="K22" s="119">
        <v>1695</v>
      </c>
      <c r="L22" s="119">
        <v>1764</v>
      </c>
      <c r="M22" s="119">
        <v>1746</v>
      </c>
      <c r="N22" s="119">
        <v>1503</v>
      </c>
      <c r="O22" s="119">
        <v>1434</v>
      </c>
      <c r="P22" s="119">
        <v>1433</v>
      </c>
      <c r="Q22" s="119">
        <v>1376</v>
      </c>
      <c r="R22" s="119">
        <v>1157</v>
      </c>
      <c r="S22" s="119">
        <v>1099</v>
      </c>
      <c r="T22" s="119">
        <v>1230</v>
      </c>
      <c r="U22" s="119">
        <v>1271</v>
      </c>
      <c r="V22" s="120">
        <v>848</v>
      </c>
      <c r="W22" s="108">
        <v>915</v>
      </c>
      <c r="X22" s="109">
        <v>1005</v>
      </c>
      <c r="Y22" s="110"/>
      <c r="Z22" s="110"/>
    </row>
    <row r="23" spans="2:26" x14ac:dyDescent="0.25">
      <c r="B23" s="72" t="s">
        <v>84</v>
      </c>
      <c r="C23" s="146">
        <v>1585</v>
      </c>
      <c r="D23" s="111">
        <v>1402</v>
      </c>
      <c r="E23" s="111">
        <v>1135</v>
      </c>
      <c r="F23" s="111">
        <v>929</v>
      </c>
      <c r="G23" s="111">
        <v>896</v>
      </c>
      <c r="H23" s="111">
        <v>954</v>
      </c>
      <c r="I23" s="111">
        <v>864</v>
      </c>
      <c r="J23" s="111">
        <v>925</v>
      </c>
      <c r="K23" s="111">
        <v>838</v>
      </c>
      <c r="L23" s="111">
        <v>1056</v>
      </c>
      <c r="M23" s="111">
        <v>1008</v>
      </c>
      <c r="N23" s="111">
        <v>956</v>
      </c>
      <c r="O23" s="111">
        <v>800</v>
      </c>
      <c r="P23" s="111">
        <v>782</v>
      </c>
      <c r="Q23" s="111">
        <v>722</v>
      </c>
      <c r="R23" s="111">
        <v>786</v>
      </c>
      <c r="S23" s="111">
        <v>767</v>
      </c>
      <c r="T23" s="111">
        <v>731</v>
      </c>
      <c r="U23" s="111">
        <v>913</v>
      </c>
      <c r="V23" s="112">
        <v>545</v>
      </c>
      <c r="W23" s="113">
        <v>622</v>
      </c>
      <c r="X23" s="114">
        <v>602</v>
      </c>
      <c r="Y23" s="110"/>
      <c r="Z23" s="110"/>
    </row>
    <row r="24" spans="2:26" x14ac:dyDescent="0.25">
      <c r="B24" s="72" t="s">
        <v>85</v>
      </c>
      <c r="C24" s="145">
        <v>16043</v>
      </c>
      <c r="D24" s="106">
        <v>18906</v>
      </c>
      <c r="E24" s="106">
        <v>17144</v>
      </c>
      <c r="F24" s="106">
        <v>15389</v>
      </c>
      <c r="G24" s="106">
        <v>17321</v>
      </c>
      <c r="H24" s="106">
        <v>16455</v>
      </c>
      <c r="I24" s="106">
        <v>16750</v>
      </c>
      <c r="J24" s="106">
        <v>17380</v>
      </c>
      <c r="K24" s="106">
        <v>17813</v>
      </c>
      <c r="L24" s="106">
        <v>17050</v>
      </c>
      <c r="M24" s="106">
        <v>15294</v>
      </c>
      <c r="N24" s="106">
        <v>14802</v>
      </c>
      <c r="O24" s="106">
        <v>13854</v>
      </c>
      <c r="P24" s="106">
        <v>13980</v>
      </c>
      <c r="Q24" s="106">
        <v>13755</v>
      </c>
      <c r="R24" s="106">
        <v>14906</v>
      </c>
      <c r="S24" s="106">
        <v>14770</v>
      </c>
      <c r="T24" s="106">
        <v>14643</v>
      </c>
      <c r="U24" s="106">
        <v>15067</v>
      </c>
      <c r="V24" s="107">
        <v>9957</v>
      </c>
      <c r="W24" s="108">
        <v>12833</v>
      </c>
      <c r="X24" s="109">
        <v>14002</v>
      </c>
      <c r="Y24" s="110"/>
      <c r="Z24" s="110"/>
    </row>
    <row r="25" spans="2:26" x14ac:dyDescent="0.25">
      <c r="B25" s="72" t="s">
        <v>86</v>
      </c>
      <c r="C25" s="146">
        <v>17812</v>
      </c>
      <c r="D25" s="111">
        <v>18895</v>
      </c>
      <c r="E25" s="111">
        <v>17874</v>
      </c>
      <c r="F25" s="111">
        <v>17277</v>
      </c>
      <c r="G25" s="111">
        <v>18727</v>
      </c>
      <c r="H25" s="111">
        <v>19346</v>
      </c>
      <c r="I25" s="111">
        <v>19652</v>
      </c>
      <c r="J25" s="111">
        <v>20259</v>
      </c>
      <c r="K25" s="111">
        <v>21356</v>
      </c>
      <c r="L25" s="111">
        <v>20926</v>
      </c>
      <c r="M25" s="111">
        <v>20263</v>
      </c>
      <c r="N25" s="111">
        <v>16569</v>
      </c>
      <c r="O25" s="111">
        <v>17147</v>
      </c>
      <c r="P25" s="111">
        <v>15919</v>
      </c>
      <c r="Q25" s="111">
        <v>15646</v>
      </c>
      <c r="R25" s="111">
        <v>16624</v>
      </c>
      <c r="S25" s="111">
        <v>16116</v>
      </c>
      <c r="T25" s="111">
        <v>16149</v>
      </c>
      <c r="U25" s="111">
        <v>16164</v>
      </c>
      <c r="V25" s="112">
        <v>11407</v>
      </c>
      <c r="W25" s="113">
        <v>14021</v>
      </c>
      <c r="X25" s="114">
        <v>14256</v>
      </c>
      <c r="Y25" s="110"/>
      <c r="Z25" s="110"/>
    </row>
    <row r="26" spans="2:26" x14ac:dyDescent="0.25">
      <c r="B26" s="72" t="s">
        <v>87</v>
      </c>
      <c r="C26" s="145">
        <v>1434</v>
      </c>
      <c r="D26" s="106">
        <v>1556</v>
      </c>
      <c r="E26" s="106">
        <v>1482</v>
      </c>
      <c r="F26" s="106">
        <v>1407</v>
      </c>
      <c r="G26" s="106">
        <v>1444</v>
      </c>
      <c r="H26" s="106">
        <v>1522</v>
      </c>
      <c r="I26" s="106">
        <v>1512</v>
      </c>
      <c r="J26" s="106">
        <v>1622</v>
      </c>
      <c r="K26" s="106">
        <v>1627</v>
      </c>
      <c r="L26" s="106">
        <v>2015</v>
      </c>
      <c r="M26" s="106">
        <v>1780</v>
      </c>
      <c r="N26" s="106">
        <v>1634</v>
      </c>
      <c r="O26" s="106">
        <v>1477</v>
      </c>
      <c r="P26" s="106">
        <v>1527</v>
      </c>
      <c r="Q26" s="106">
        <v>1562</v>
      </c>
      <c r="R26" s="106">
        <v>1519</v>
      </c>
      <c r="S26" s="106">
        <v>1355</v>
      </c>
      <c r="T26" s="106">
        <v>1609</v>
      </c>
      <c r="U26" s="106">
        <v>1484</v>
      </c>
      <c r="V26" s="107">
        <v>1056</v>
      </c>
      <c r="W26" s="108">
        <v>1333</v>
      </c>
      <c r="X26" s="109">
        <v>1355</v>
      </c>
      <c r="Y26" s="110"/>
      <c r="Z26" s="110"/>
    </row>
    <row r="27" spans="2:26" x14ac:dyDescent="0.25">
      <c r="B27" s="72" t="s">
        <v>88</v>
      </c>
      <c r="C27" s="146">
        <v>7341</v>
      </c>
      <c r="D27" s="111">
        <v>7897</v>
      </c>
      <c r="E27" s="111">
        <v>7275</v>
      </c>
      <c r="F27" s="111">
        <v>6919</v>
      </c>
      <c r="G27" s="111">
        <v>6627</v>
      </c>
      <c r="H27" s="111">
        <v>6129</v>
      </c>
      <c r="I27" s="111">
        <v>5869</v>
      </c>
      <c r="J27" s="111">
        <v>5650</v>
      </c>
      <c r="K27" s="111">
        <v>5896</v>
      </c>
      <c r="L27" s="111">
        <v>5645</v>
      </c>
      <c r="M27" s="111">
        <v>5116</v>
      </c>
      <c r="N27" s="111">
        <v>4697</v>
      </c>
      <c r="O27" s="111">
        <v>4721</v>
      </c>
      <c r="P27" s="111">
        <v>4428</v>
      </c>
      <c r="Q27" s="111">
        <v>4700</v>
      </c>
      <c r="R27" s="111">
        <v>4868</v>
      </c>
      <c r="S27" s="111">
        <v>4863</v>
      </c>
      <c r="T27" s="111">
        <v>4862</v>
      </c>
      <c r="U27" s="111">
        <v>4551</v>
      </c>
      <c r="V27" s="112">
        <v>3264</v>
      </c>
      <c r="W27" s="113">
        <v>4029</v>
      </c>
      <c r="X27" s="114">
        <v>4470</v>
      </c>
      <c r="Y27" s="110"/>
      <c r="Z27" s="110"/>
    </row>
    <row r="28" spans="2:26" x14ac:dyDescent="0.25">
      <c r="B28" s="72" t="s">
        <v>89</v>
      </c>
      <c r="C28" s="145">
        <v>22991</v>
      </c>
      <c r="D28" s="106">
        <v>23724</v>
      </c>
      <c r="E28" s="106">
        <v>22181</v>
      </c>
      <c r="F28" s="106">
        <v>20847</v>
      </c>
      <c r="G28" s="106">
        <v>21534</v>
      </c>
      <c r="H28" s="106">
        <v>21196</v>
      </c>
      <c r="I28" s="106">
        <v>21442</v>
      </c>
      <c r="J28" s="106">
        <v>21868</v>
      </c>
      <c r="K28" s="106">
        <v>21742</v>
      </c>
      <c r="L28" s="106">
        <v>22004</v>
      </c>
      <c r="M28" s="106">
        <v>20129</v>
      </c>
      <c r="N28" s="106">
        <v>17718</v>
      </c>
      <c r="O28" s="106">
        <v>17726</v>
      </c>
      <c r="P28" s="106">
        <v>17167</v>
      </c>
      <c r="Q28" s="106">
        <v>16224</v>
      </c>
      <c r="R28" s="106">
        <v>16601</v>
      </c>
      <c r="S28" s="106">
        <v>16457</v>
      </c>
      <c r="T28" s="106">
        <v>16418</v>
      </c>
      <c r="U28" s="106">
        <v>16083</v>
      </c>
      <c r="V28" s="107">
        <v>11590</v>
      </c>
      <c r="W28" s="108">
        <v>14488</v>
      </c>
      <c r="X28" s="109">
        <v>15199</v>
      </c>
      <c r="Y28" s="110"/>
      <c r="Z28" s="110"/>
    </row>
    <row r="29" spans="2:26" x14ac:dyDescent="0.25">
      <c r="B29" s="72" t="s">
        <v>90</v>
      </c>
      <c r="C29" s="146">
        <v>7413</v>
      </c>
      <c r="D29" s="111">
        <v>7780</v>
      </c>
      <c r="E29" s="111">
        <v>7232</v>
      </c>
      <c r="F29" s="111">
        <v>7981</v>
      </c>
      <c r="G29" s="111">
        <v>7688</v>
      </c>
      <c r="H29" s="111">
        <v>7633</v>
      </c>
      <c r="I29" s="111">
        <v>6820</v>
      </c>
      <c r="J29" s="111">
        <v>6728</v>
      </c>
      <c r="K29" s="111">
        <v>7024</v>
      </c>
      <c r="L29" s="111">
        <v>6278</v>
      </c>
      <c r="M29" s="111">
        <v>5798</v>
      </c>
      <c r="N29" s="111">
        <v>5263</v>
      </c>
      <c r="O29" s="111">
        <v>5526</v>
      </c>
      <c r="P29" s="111">
        <v>5311</v>
      </c>
      <c r="Q29" s="111">
        <v>5265</v>
      </c>
      <c r="R29" s="111">
        <v>5192</v>
      </c>
      <c r="S29" s="111">
        <v>5045</v>
      </c>
      <c r="T29" s="111">
        <v>5046</v>
      </c>
      <c r="U29" s="111">
        <v>5374</v>
      </c>
      <c r="V29" s="112">
        <v>3340</v>
      </c>
      <c r="W29" s="121">
        <v>4484</v>
      </c>
      <c r="X29" s="122">
        <v>4557</v>
      </c>
      <c r="Y29" s="110"/>
      <c r="Z29" s="110"/>
    </row>
    <row r="30" spans="2:26" x14ac:dyDescent="0.25">
      <c r="W30" s="110"/>
      <c r="X30" s="110"/>
      <c r="Y30" s="110"/>
      <c r="Z30" s="110"/>
    </row>
    <row r="32" spans="2:26" x14ac:dyDescent="0.25">
      <c r="B32" s="102" t="s">
        <v>91</v>
      </c>
      <c r="C32" s="64" t="s">
        <v>18</v>
      </c>
      <c r="D32" s="123" t="s">
        <v>19</v>
      </c>
      <c r="E32" s="35" t="s">
        <v>20</v>
      </c>
      <c r="F32" s="35" t="s">
        <v>21</v>
      </c>
      <c r="G32" s="35" t="s">
        <v>22</v>
      </c>
      <c r="H32" s="35" t="s">
        <v>23</v>
      </c>
      <c r="I32" s="35" t="s">
        <v>24</v>
      </c>
      <c r="J32" s="35" t="s">
        <v>25</v>
      </c>
      <c r="K32" s="35" t="s">
        <v>26</v>
      </c>
      <c r="L32" s="35" t="s">
        <v>27</v>
      </c>
      <c r="M32" s="35" t="s">
        <v>28</v>
      </c>
      <c r="N32" s="35" t="s">
        <v>29</v>
      </c>
      <c r="O32" s="35" t="s">
        <v>30</v>
      </c>
      <c r="P32" s="35" t="s">
        <v>31</v>
      </c>
      <c r="Q32" s="35" t="s">
        <v>32</v>
      </c>
      <c r="R32" s="35" t="s">
        <v>33</v>
      </c>
      <c r="S32" s="35" t="s">
        <v>34</v>
      </c>
      <c r="T32" s="35" t="s">
        <v>35</v>
      </c>
      <c r="U32" s="64" t="s">
        <v>36</v>
      </c>
      <c r="V32" s="124" t="s">
        <v>37</v>
      </c>
      <c r="W32" s="124" t="s">
        <v>38</v>
      </c>
      <c r="X32" s="137" t="s">
        <v>39</v>
      </c>
    </row>
    <row r="33" spans="2:24" x14ac:dyDescent="0.25">
      <c r="B33" s="125" t="s">
        <v>92</v>
      </c>
      <c r="C33" s="45">
        <v>56976981</v>
      </c>
      <c r="D33" s="45">
        <v>57089824</v>
      </c>
      <c r="E33" s="45">
        <v>57399184</v>
      </c>
      <c r="F33" s="45">
        <v>57828179</v>
      </c>
      <c r="G33" s="45">
        <v>58166682</v>
      </c>
      <c r="H33" s="45">
        <v>58399860.5</v>
      </c>
      <c r="I33" s="45">
        <v>58756247</v>
      </c>
      <c r="J33" s="45">
        <v>59211180.5</v>
      </c>
      <c r="K33" s="45">
        <v>59555454</v>
      </c>
      <c r="L33" s="45">
        <v>59819406.5</v>
      </c>
      <c r="M33" s="45">
        <v>60026841</v>
      </c>
      <c r="N33" s="45">
        <v>60191247</v>
      </c>
      <c r="O33" s="45">
        <v>60311613</v>
      </c>
      <c r="P33" s="45">
        <v>60320707</v>
      </c>
      <c r="Q33" s="45">
        <v>60229604.5</v>
      </c>
      <c r="R33" s="45">
        <v>60115223</v>
      </c>
      <c r="S33" s="45">
        <v>60002251.5</v>
      </c>
      <c r="T33" s="45">
        <v>59877221</v>
      </c>
      <c r="U33" s="45">
        <v>59729080.5</v>
      </c>
      <c r="V33" s="45">
        <v>59438850.5</v>
      </c>
      <c r="W33" s="45">
        <v>59133173</v>
      </c>
      <c r="X33" s="45">
        <v>59013667</v>
      </c>
    </row>
    <row r="34" spans="2:24" x14ac:dyDescent="0.25">
      <c r="B34" s="72" t="s">
        <v>93</v>
      </c>
      <c r="C34" s="126">
        <v>4216073.5</v>
      </c>
      <c r="D34" s="126">
        <v>4217430</v>
      </c>
      <c r="E34" s="126">
        <v>4241394</v>
      </c>
      <c r="F34" s="126">
        <v>4272570</v>
      </c>
      <c r="G34" s="126">
        <v>4290344.5</v>
      </c>
      <c r="H34" s="126">
        <v>4301110.5</v>
      </c>
      <c r="I34" s="126">
        <v>4332145.5</v>
      </c>
      <c r="J34" s="126">
        <v>4373691.5</v>
      </c>
      <c r="K34" s="126">
        <v>4395341</v>
      </c>
      <c r="L34" s="126">
        <v>4406229.5</v>
      </c>
      <c r="M34" s="126">
        <v>4413816</v>
      </c>
      <c r="N34" s="126">
        <v>4421280.5</v>
      </c>
      <c r="O34" s="126">
        <v>4423370</v>
      </c>
      <c r="P34" s="126">
        <v>4412243</v>
      </c>
      <c r="Q34" s="126">
        <v>4393894</v>
      </c>
      <c r="R34" s="126">
        <v>4377287</v>
      </c>
      <c r="S34" s="126">
        <v>4360129.5</v>
      </c>
      <c r="T34" s="126">
        <v>4339238</v>
      </c>
      <c r="U34" s="126">
        <v>4319891</v>
      </c>
      <c r="V34" s="126">
        <v>4293081</v>
      </c>
      <c r="W34" s="126">
        <v>4265647.5</v>
      </c>
      <c r="X34" s="126">
        <v>4253850.5</v>
      </c>
    </row>
    <row r="35" spans="2:24" x14ac:dyDescent="0.25">
      <c r="B35" s="72" t="s">
        <v>94</v>
      </c>
      <c r="C35" s="126">
        <v>119310</v>
      </c>
      <c r="D35" s="126">
        <v>119865</v>
      </c>
      <c r="E35" s="126">
        <v>121037.5</v>
      </c>
      <c r="F35" s="126">
        <v>122245.5</v>
      </c>
      <c r="G35" s="126">
        <v>123319</v>
      </c>
      <c r="H35" s="126">
        <v>124237.5</v>
      </c>
      <c r="I35" s="126">
        <v>125147</v>
      </c>
      <c r="J35" s="126">
        <v>126086.5</v>
      </c>
      <c r="K35" s="126">
        <v>126736</v>
      </c>
      <c r="L35" s="126">
        <v>127055</v>
      </c>
      <c r="M35" s="126">
        <v>127229</v>
      </c>
      <c r="N35" s="126">
        <v>127628</v>
      </c>
      <c r="O35" s="126">
        <v>128098</v>
      </c>
      <c r="P35" s="126">
        <v>128108.5</v>
      </c>
      <c r="Q35" s="126">
        <v>127501</v>
      </c>
      <c r="R35" s="126">
        <v>126853.5</v>
      </c>
      <c r="S35" s="126">
        <v>126445</v>
      </c>
      <c r="T35" s="126">
        <v>125933</v>
      </c>
      <c r="U35" s="126">
        <v>125343.5</v>
      </c>
      <c r="V35" s="126">
        <v>124561.5</v>
      </c>
      <c r="W35" s="126">
        <v>123724.5</v>
      </c>
      <c r="X35" s="126">
        <v>123245</v>
      </c>
    </row>
    <row r="36" spans="2:24" x14ac:dyDescent="0.25">
      <c r="B36" s="72" t="s">
        <v>95</v>
      </c>
      <c r="C36" s="126">
        <v>1574575</v>
      </c>
      <c r="D36" s="126">
        <v>1569172.5</v>
      </c>
      <c r="E36" s="126">
        <v>1570551.5</v>
      </c>
      <c r="F36" s="126">
        <v>1576761.5</v>
      </c>
      <c r="G36" s="126">
        <v>1580756.5</v>
      </c>
      <c r="H36" s="126">
        <v>1580857</v>
      </c>
      <c r="I36" s="126">
        <v>1582131.5</v>
      </c>
      <c r="J36" s="126">
        <v>1586625.5</v>
      </c>
      <c r="K36" s="126">
        <v>1590669.5</v>
      </c>
      <c r="L36" s="126">
        <v>1592065</v>
      </c>
      <c r="M36" s="126">
        <v>1591344.5</v>
      </c>
      <c r="N36" s="126">
        <v>1588709</v>
      </c>
      <c r="O36" s="126">
        <v>1583822</v>
      </c>
      <c r="P36" s="126">
        <v>1574874.5</v>
      </c>
      <c r="Q36" s="126">
        <v>1563584.5</v>
      </c>
      <c r="R36" s="126">
        <v>1554560.5</v>
      </c>
      <c r="S36" s="126">
        <v>1546460</v>
      </c>
      <c r="T36" s="126">
        <v>1537260.5</v>
      </c>
      <c r="U36" s="126">
        <v>1528903</v>
      </c>
      <c r="V36" s="126">
        <v>1521660.5</v>
      </c>
      <c r="W36" s="126">
        <v>1513861</v>
      </c>
      <c r="X36" s="126">
        <v>1508431.5</v>
      </c>
    </row>
    <row r="37" spans="2:24" x14ac:dyDescent="0.25">
      <c r="B37" s="72" t="s">
        <v>96</v>
      </c>
      <c r="C37" s="126">
        <v>9018996.5</v>
      </c>
      <c r="D37" s="126">
        <v>9058102</v>
      </c>
      <c r="E37" s="126">
        <v>9127898</v>
      </c>
      <c r="F37" s="126">
        <v>9236668</v>
      </c>
      <c r="G37" s="126">
        <v>9335331</v>
      </c>
      <c r="H37" s="126">
        <v>9401184</v>
      </c>
      <c r="I37" s="126">
        <v>9474509</v>
      </c>
      <c r="J37" s="126">
        <v>9560640.5</v>
      </c>
      <c r="K37" s="126">
        <v>9637209</v>
      </c>
      <c r="L37" s="126">
        <v>9708363.5</v>
      </c>
      <c r="M37" s="126">
        <v>9778562</v>
      </c>
      <c r="N37" s="126">
        <v>9844276</v>
      </c>
      <c r="O37" s="126">
        <v>9903655</v>
      </c>
      <c r="P37" s="126">
        <v>9942269</v>
      </c>
      <c r="Q37" s="126">
        <v>9956608</v>
      </c>
      <c r="R37" s="126">
        <v>9964433</v>
      </c>
      <c r="S37" s="126">
        <v>9978690.5</v>
      </c>
      <c r="T37" s="126">
        <v>9998897.5</v>
      </c>
      <c r="U37" s="126">
        <v>10019217.5</v>
      </c>
      <c r="V37" s="126">
        <v>10004578</v>
      </c>
      <c r="W37" s="126">
        <v>9962279</v>
      </c>
      <c r="X37" s="126">
        <v>9959756.5</v>
      </c>
    </row>
    <row r="38" spans="2:24" x14ac:dyDescent="0.25">
      <c r="B38" s="72" t="s">
        <v>97</v>
      </c>
      <c r="C38" s="126">
        <v>937522.5</v>
      </c>
      <c r="D38" s="126">
        <v>943994.5</v>
      </c>
      <c r="E38" s="126">
        <v>953408.5</v>
      </c>
      <c r="F38" s="126">
        <v>964189</v>
      </c>
      <c r="G38" s="126">
        <v>975015.5</v>
      </c>
      <c r="H38" s="126">
        <v>984704.5</v>
      </c>
      <c r="I38" s="126">
        <v>995571.5</v>
      </c>
      <c r="J38" s="126">
        <v>1007393.5</v>
      </c>
      <c r="K38" s="126">
        <v>1017459.5</v>
      </c>
      <c r="L38" s="126">
        <v>1026110</v>
      </c>
      <c r="M38" s="126">
        <v>1033737</v>
      </c>
      <c r="N38" s="126">
        <v>1041144.5</v>
      </c>
      <c r="O38" s="126">
        <v>1048628</v>
      </c>
      <c r="P38" s="126">
        <v>1054192</v>
      </c>
      <c r="Q38" s="126">
        <v>1057973.5</v>
      </c>
      <c r="R38" s="126">
        <v>1061749.5</v>
      </c>
      <c r="S38" s="126">
        <v>1066236</v>
      </c>
      <c r="T38" s="126">
        <v>1071386</v>
      </c>
      <c r="U38" s="126">
        <v>1076051.5</v>
      </c>
      <c r="V38" s="126">
        <v>1077573.5</v>
      </c>
      <c r="W38" s="126">
        <v>1075326</v>
      </c>
      <c r="X38" s="126">
        <v>1075358.5</v>
      </c>
    </row>
    <row r="39" spans="2:24" x14ac:dyDescent="0.25">
      <c r="B39" s="72" t="s">
        <v>98</v>
      </c>
      <c r="C39" s="126">
        <v>4518089.5</v>
      </c>
      <c r="D39" s="126">
        <v>4545045</v>
      </c>
      <c r="E39" s="126">
        <v>4592492</v>
      </c>
      <c r="F39" s="126">
        <v>4648713.5</v>
      </c>
      <c r="G39" s="126">
        <v>4692351</v>
      </c>
      <c r="H39" s="126">
        <v>4724567.5</v>
      </c>
      <c r="I39" s="126">
        <v>4767714.5</v>
      </c>
      <c r="J39" s="126">
        <v>4820200.5</v>
      </c>
      <c r="K39" s="126">
        <v>4853855.5</v>
      </c>
      <c r="L39" s="126">
        <v>4871489</v>
      </c>
      <c r="M39" s="126">
        <v>4883467</v>
      </c>
      <c r="N39" s="126">
        <v>4894371.5</v>
      </c>
      <c r="O39" s="126">
        <v>4903563.5</v>
      </c>
      <c r="P39" s="126">
        <v>4904203</v>
      </c>
      <c r="Q39" s="126">
        <v>4896671</v>
      </c>
      <c r="R39" s="126">
        <v>4887010.5</v>
      </c>
      <c r="S39" s="126">
        <v>4882154.5</v>
      </c>
      <c r="T39" s="126">
        <v>4882763</v>
      </c>
      <c r="U39" s="126">
        <v>4881861.5</v>
      </c>
      <c r="V39" s="126">
        <v>4874481.5</v>
      </c>
      <c r="W39" s="126">
        <v>4858787.5</v>
      </c>
      <c r="X39" s="126">
        <v>4848649</v>
      </c>
    </row>
    <row r="40" spans="2:24" x14ac:dyDescent="0.25">
      <c r="B40" s="72" t="s">
        <v>99</v>
      </c>
      <c r="C40" s="126">
        <v>1182975.5</v>
      </c>
      <c r="D40" s="126">
        <v>1187406.5</v>
      </c>
      <c r="E40" s="126">
        <v>1193216.5</v>
      </c>
      <c r="F40" s="126">
        <v>1198841.5</v>
      </c>
      <c r="G40" s="126">
        <v>1202599</v>
      </c>
      <c r="H40" s="126">
        <v>1205989</v>
      </c>
      <c r="I40" s="126">
        <v>1212594.5</v>
      </c>
      <c r="J40" s="126">
        <v>1220856</v>
      </c>
      <c r="K40" s="126">
        <v>1225281.5</v>
      </c>
      <c r="L40" s="126">
        <v>1225635.5</v>
      </c>
      <c r="M40" s="126">
        <v>1224501.5</v>
      </c>
      <c r="N40" s="126">
        <v>1224314.5</v>
      </c>
      <c r="O40" s="126">
        <v>1224985.5</v>
      </c>
      <c r="P40" s="126">
        <v>1223324</v>
      </c>
      <c r="Q40" s="126">
        <v>1218936</v>
      </c>
      <c r="R40" s="126">
        <v>1214508.5</v>
      </c>
      <c r="S40" s="126">
        <v>1211982</v>
      </c>
      <c r="T40" s="126">
        <v>1210784.5</v>
      </c>
      <c r="U40" s="126">
        <v>1208315</v>
      </c>
      <c r="V40" s="126">
        <v>1203863</v>
      </c>
      <c r="W40" s="126">
        <v>1198078.5</v>
      </c>
      <c r="X40" s="126">
        <v>1194447.5</v>
      </c>
    </row>
    <row r="41" spans="2:24" x14ac:dyDescent="0.25">
      <c r="B41" s="72" t="s">
        <v>100</v>
      </c>
      <c r="C41" s="126">
        <v>3984686.5</v>
      </c>
      <c r="D41" s="126">
        <v>4018756.5</v>
      </c>
      <c r="E41" s="126">
        <v>4057645.5</v>
      </c>
      <c r="F41" s="126">
        <v>4105190.5</v>
      </c>
      <c r="G41" s="126">
        <v>4146253</v>
      </c>
      <c r="H41" s="126">
        <v>4178970</v>
      </c>
      <c r="I41" s="126">
        <v>4220850</v>
      </c>
      <c r="J41" s="126">
        <v>4276345</v>
      </c>
      <c r="K41" s="126">
        <v>4323220</v>
      </c>
      <c r="L41" s="126">
        <v>4356043</v>
      </c>
      <c r="M41" s="126">
        <v>4381454.5</v>
      </c>
      <c r="N41" s="126">
        <v>4403386</v>
      </c>
      <c r="O41" s="126">
        <v>4423849.5</v>
      </c>
      <c r="P41" s="126">
        <v>4433309</v>
      </c>
      <c r="Q41" s="126">
        <v>4434928.5</v>
      </c>
      <c r="R41" s="126">
        <v>4437624</v>
      </c>
      <c r="S41" s="126">
        <v>4442844</v>
      </c>
      <c r="T41" s="126">
        <v>4452686.5</v>
      </c>
      <c r="U41" s="126">
        <v>4461786</v>
      </c>
      <c r="V41" s="126">
        <v>4451528</v>
      </c>
      <c r="W41" s="126">
        <v>4432151.5</v>
      </c>
      <c r="X41" s="126">
        <v>4431472</v>
      </c>
    </row>
    <row r="42" spans="2:24" x14ac:dyDescent="0.25">
      <c r="B42" s="72" t="s">
        <v>101</v>
      </c>
      <c r="C42" s="126">
        <v>3496983</v>
      </c>
      <c r="D42" s="126">
        <v>3506191</v>
      </c>
      <c r="E42" s="126">
        <v>3528473</v>
      </c>
      <c r="F42" s="126">
        <v>3559319.5</v>
      </c>
      <c r="G42" s="126">
        <v>3584229</v>
      </c>
      <c r="H42" s="126">
        <v>3602236</v>
      </c>
      <c r="I42" s="126">
        <v>3630581</v>
      </c>
      <c r="J42" s="126">
        <v>3666772</v>
      </c>
      <c r="K42" s="126">
        <v>3694977</v>
      </c>
      <c r="L42" s="126">
        <v>3716427.5</v>
      </c>
      <c r="M42" s="126">
        <v>3729899</v>
      </c>
      <c r="N42" s="126">
        <v>3738536</v>
      </c>
      <c r="O42" s="126">
        <v>3743915</v>
      </c>
      <c r="P42" s="126">
        <v>3741668.5</v>
      </c>
      <c r="Q42" s="126">
        <v>3732733</v>
      </c>
      <c r="R42" s="126">
        <v>3723906.5</v>
      </c>
      <c r="S42" s="126">
        <v>3716719.5</v>
      </c>
      <c r="T42" s="126">
        <v>3706695.5</v>
      </c>
      <c r="U42" s="126">
        <v>3696949</v>
      </c>
      <c r="V42" s="126">
        <v>3692710</v>
      </c>
      <c r="W42" s="126">
        <v>3678028</v>
      </c>
      <c r="X42" s="126">
        <v>3662586</v>
      </c>
    </row>
    <row r="43" spans="2:24" x14ac:dyDescent="0.25">
      <c r="B43" s="72" t="s">
        <v>102</v>
      </c>
      <c r="C43" s="126">
        <v>825181.5</v>
      </c>
      <c r="D43" s="126">
        <v>828556</v>
      </c>
      <c r="E43" s="126">
        <v>836362.5</v>
      </c>
      <c r="F43" s="126">
        <v>845781.5</v>
      </c>
      <c r="G43" s="126">
        <v>852664.5</v>
      </c>
      <c r="H43" s="126">
        <v>857181</v>
      </c>
      <c r="I43" s="126">
        <v>864552.5</v>
      </c>
      <c r="J43" s="126">
        <v>874969</v>
      </c>
      <c r="K43" s="126">
        <v>882288.5</v>
      </c>
      <c r="L43" s="126">
        <v>887193.5</v>
      </c>
      <c r="M43" s="126">
        <v>889928.5</v>
      </c>
      <c r="N43" s="126">
        <v>891574.5</v>
      </c>
      <c r="O43" s="126">
        <v>892420.5</v>
      </c>
      <c r="P43" s="126">
        <v>890193.5</v>
      </c>
      <c r="Q43" s="126">
        <v>886190</v>
      </c>
      <c r="R43" s="126">
        <v>882542</v>
      </c>
      <c r="S43" s="126">
        <v>878734.5</v>
      </c>
      <c r="T43" s="126">
        <v>875110.5</v>
      </c>
      <c r="U43" s="126">
        <v>871954.5</v>
      </c>
      <c r="V43" s="126">
        <v>867808.5</v>
      </c>
      <c r="W43" s="126">
        <v>862132</v>
      </c>
      <c r="X43" s="126">
        <v>857609.5</v>
      </c>
    </row>
    <row r="44" spans="2:24" x14ac:dyDescent="0.25">
      <c r="B44" s="72" t="s">
        <v>103</v>
      </c>
      <c r="C44" s="126">
        <v>1458734.5</v>
      </c>
      <c r="D44" s="126">
        <v>1458746.5</v>
      </c>
      <c r="E44" s="126">
        <v>1472599</v>
      </c>
      <c r="F44" s="126">
        <v>1487110.5</v>
      </c>
      <c r="G44" s="126">
        <v>1497497</v>
      </c>
      <c r="H44" s="126">
        <v>1504936</v>
      </c>
      <c r="I44" s="126">
        <v>1516627.5</v>
      </c>
      <c r="J44" s="126">
        <v>1533264</v>
      </c>
      <c r="K44" s="126">
        <v>1544027</v>
      </c>
      <c r="L44" s="126">
        <v>1548208</v>
      </c>
      <c r="M44" s="126">
        <v>1549813</v>
      </c>
      <c r="N44" s="126">
        <v>1550839</v>
      </c>
      <c r="O44" s="126">
        <v>1550573</v>
      </c>
      <c r="P44" s="126">
        <v>1547673.5</v>
      </c>
      <c r="Q44" s="126">
        <v>1542155.5</v>
      </c>
      <c r="R44" s="126">
        <v>1535451</v>
      </c>
      <c r="S44" s="126">
        <v>1529395.5</v>
      </c>
      <c r="T44" s="126">
        <v>1523326</v>
      </c>
      <c r="U44" s="126">
        <v>1516496.5</v>
      </c>
      <c r="V44" s="126">
        <v>1505454</v>
      </c>
      <c r="W44" s="126">
        <v>1492693</v>
      </c>
      <c r="X44" s="126">
        <v>1485724</v>
      </c>
    </row>
    <row r="45" spans="2:24" x14ac:dyDescent="0.25">
      <c r="B45" s="72" t="s">
        <v>104</v>
      </c>
      <c r="C45" s="126">
        <v>5117063.5</v>
      </c>
      <c r="D45" s="126">
        <v>5128473.5</v>
      </c>
      <c r="E45" s="126">
        <v>5162751</v>
      </c>
      <c r="F45" s="126">
        <v>5213470.5</v>
      </c>
      <c r="G45" s="126">
        <v>5258978</v>
      </c>
      <c r="H45" s="126">
        <v>5300141</v>
      </c>
      <c r="I45" s="126">
        <v>5358469.5</v>
      </c>
      <c r="J45" s="126">
        <v>5428004.5</v>
      </c>
      <c r="K45" s="126">
        <v>5489012.5</v>
      </c>
      <c r="L45" s="126">
        <v>5539536</v>
      </c>
      <c r="M45" s="126">
        <v>5584376</v>
      </c>
      <c r="N45" s="126">
        <v>5642235</v>
      </c>
      <c r="O45" s="126">
        <v>5701359.5</v>
      </c>
      <c r="P45" s="126">
        <v>5734427</v>
      </c>
      <c r="Q45" s="126">
        <v>5753203.5</v>
      </c>
      <c r="R45" s="126">
        <v>5767800</v>
      </c>
      <c r="S45" s="126">
        <v>5774349</v>
      </c>
      <c r="T45" s="126">
        <v>5773841</v>
      </c>
      <c r="U45" s="126">
        <v>5764388</v>
      </c>
      <c r="V45" s="126">
        <v>5743049.5</v>
      </c>
      <c r="W45" s="126">
        <v>5722640.5</v>
      </c>
      <c r="X45" s="126">
        <v>5717709</v>
      </c>
    </row>
    <row r="46" spans="2:24" x14ac:dyDescent="0.25">
      <c r="B46" s="115" t="s">
        <v>10</v>
      </c>
      <c r="C46" s="55">
        <v>1261743.5</v>
      </c>
      <c r="D46" s="55">
        <v>1264910</v>
      </c>
      <c r="E46" s="55">
        <v>1273145.5</v>
      </c>
      <c r="F46" s="55">
        <v>1282907.5</v>
      </c>
      <c r="G46" s="55">
        <v>1290078</v>
      </c>
      <c r="H46" s="55">
        <v>1294934</v>
      </c>
      <c r="I46" s="55">
        <v>1304088</v>
      </c>
      <c r="J46" s="55">
        <v>1316597</v>
      </c>
      <c r="K46" s="55">
        <v>1323951</v>
      </c>
      <c r="L46" s="55">
        <v>1327617.5</v>
      </c>
      <c r="M46" s="55">
        <v>1330422</v>
      </c>
      <c r="N46" s="55">
        <v>1332103.5</v>
      </c>
      <c r="O46" s="55">
        <v>1331250.5</v>
      </c>
      <c r="P46" s="55">
        <v>1327877</v>
      </c>
      <c r="Q46" s="55">
        <v>1322565</v>
      </c>
      <c r="R46" s="55">
        <v>1316612</v>
      </c>
      <c r="S46" s="55">
        <v>1309994.5</v>
      </c>
      <c r="T46" s="55">
        <v>1303352</v>
      </c>
      <c r="U46" s="55">
        <v>1297293</v>
      </c>
      <c r="V46" s="55">
        <v>1287476.5</v>
      </c>
      <c r="W46" s="55">
        <v>1278481</v>
      </c>
      <c r="X46" s="55">
        <v>1274288.5</v>
      </c>
    </row>
    <row r="47" spans="2:24" x14ac:dyDescent="0.25">
      <c r="B47" s="116" t="s">
        <v>105</v>
      </c>
      <c r="C47" s="129">
        <v>297574.5</v>
      </c>
      <c r="D47" s="129">
        <v>297548</v>
      </c>
      <c r="E47" s="129">
        <v>299356</v>
      </c>
      <c r="F47" s="129">
        <v>301733</v>
      </c>
      <c r="G47" s="129">
        <v>302853</v>
      </c>
      <c r="H47" s="129">
        <v>303160</v>
      </c>
      <c r="I47" s="129">
        <v>304168.5</v>
      </c>
      <c r="J47" s="129">
        <v>305871</v>
      </c>
      <c r="K47" s="129">
        <v>306159</v>
      </c>
      <c r="L47" s="129">
        <v>305971.5</v>
      </c>
      <c r="M47" s="129">
        <v>306162</v>
      </c>
      <c r="N47" s="129">
        <v>306239.5</v>
      </c>
      <c r="O47" s="129">
        <v>305959</v>
      </c>
      <c r="P47" s="129">
        <v>304887.5</v>
      </c>
      <c r="Q47" s="129">
        <v>303223.5</v>
      </c>
      <c r="R47" s="129">
        <v>301536.5</v>
      </c>
      <c r="S47" s="129">
        <v>299923</v>
      </c>
      <c r="T47" s="129">
        <v>298198.5</v>
      </c>
      <c r="U47" s="129">
        <v>296075.5</v>
      </c>
      <c r="V47" s="129">
        <v>292824.5</v>
      </c>
      <c r="W47" s="129">
        <v>289883.5</v>
      </c>
      <c r="X47" s="129">
        <v>288381</v>
      </c>
    </row>
    <row r="48" spans="2:24" x14ac:dyDescent="0.25">
      <c r="B48" s="116" t="s">
        <v>106</v>
      </c>
      <c r="C48" s="129">
        <v>287024.5</v>
      </c>
      <c r="D48" s="129">
        <v>288185</v>
      </c>
      <c r="E48" s="129">
        <v>290695</v>
      </c>
      <c r="F48" s="129">
        <v>293773.5</v>
      </c>
      <c r="G48" s="129">
        <v>296541.5</v>
      </c>
      <c r="H48" s="129">
        <v>298852.5</v>
      </c>
      <c r="I48" s="129">
        <v>301727</v>
      </c>
      <c r="J48" s="129">
        <v>305333.5</v>
      </c>
      <c r="K48" s="129">
        <v>308051.5</v>
      </c>
      <c r="L48" s="129">
        <v>309293.5</v>
      </c>
      <c r="M48" s="129">
        <v>309851.5</v>
      </c>
      <c r="N48" s="129">
        <v>310431</v>
      </c>
      <c r="O48" s="129">
        <v>310440</v>
      </c>
      <c r="P48" s="129">
        <v>309915.5</v>
      </c>
      <c r="Q48" s="129">
        <v>309000</v>
      </c>
      <c r="R48" s="129">
        <v>308006.5</v>
      </c>
      <c r="S48" s="129">
        <v>306790.5</v>
      </c>
      <c r="T48" s="129">
        <v>305592.5</v>
      </c>
      <c r="U48" s="129">
        <v>304595.5</v>
      </c>
      <c r="V48" s="129">
        <v>302502</v>
      </c>
      <c r="W48" s="129">
        <v>300375</v>
      </c>
      <c r="X48" s="129">
        <v>299358.5</v>
      </c>
    </row>
    <row r="49" spans="2:24" x14ac:dyDescent="0.25">
      <c r="B49" s="116" t="s">
        <v>107</v>
      </c>
      <c r="C49" s="129">
        <v>295247.5</v>
      </c>
      <c r="D49" s="129">
        <v>296679</v>
      </c>
      <c r="E49" s="129">
        <v>298979.5</v>
      </c>
      <c r="F49" s="129">
        <v>301582.5</v>
      </c>
      <c r="G49" s="129">
        <v>304008</v>
      </c>
      <c r="H49" s="129">
        <v>306240.5</v>
      </c>
      <c r="I49" s="129">
        <v>309734.5</v>
      </c>
      <c r="J49" s="129">
        <v>314008</v>
      </c>
      <c r="K49" s="129">
        <v>316994.5</v>
      </c>
      <c r="L49" s="129">
        <v>319190</v>
      </c>
      <c r="M49" s="129">
        <v>320803</v>
      </c>
      <c r="N49" s="129">
        <v>321690</v>
      </c>
      <c r="O49" s="129">
        <v>322141</v>
      </c>
      <c r="P49" s="129">
        <v>322050.5</v>
      </c>
      <c r="Q49" s="129">
        <v>321270</v>
      </c>
      <c r="R49" s="129">
        <v>320359</v>
      </c>
      <c r="S49" s="129">
        <v>319021</v>
      </c>
      <c r="T49" s="129">
        <v>317700</v>
      </c>
      <c r="U49" s="129">
        <v>316864.5</v>
      </c>
      <c r="V49" s="129">
        <v>315122.5</v>
      </c>
      <c r="W49" s="129">
        <v>313756.5</v>
      </c>
      <c r="X49" s="129">
        <v>313370.5</v>
      </c>
    </row>
    <row r="50" spans="2:24" x14ac:dyDescent="0.25">
      <c r="B50" s="116" t="s">
        <v>108</v>
      </c>
      <c r="C50" s="129">
        <v>381897</v>
      </c>
      <c r="D50" s="129">
        <v>382498</v>
      </c>
      <c r="E50" s="129">
        <v>384115</v>
      </c>
      <c r="F50" s="129">
        <v>385818.5</v>
      </c>
      <c r="G50" s="129">
        <v>386675.5</v>
      </c>
      <c r="H50" s="129">
        <v>386681</v>
      </c>
      <c r="I50" s="129">
        <v>388458</v>
      </c>
      <c r="J50" s="129">
        <v>391384.5</v>
      </c>
      <c r="K50" s="129">
        <v>392746</v>
      </c>
      <c r="L50" s="129">
        <v>393162.5</v>
      </c>
      <c r="M50" s="129">
        <v>393605.5</v>
      </c>
      <c r="N50" s="129">
        <v>393743</v>
      </c>
      <c r="O50" s="129">
        <v>392710.5</v>
      </c>
      <c r="P50" s="129">
        <v>391023.5</v>
      </c>
      <c r="Q50" s="129">
        <v>389071.5</v>
      </c>
      <c r="R50" s="129">
        <v>386710</v>
      </c>
      <c r="S50" s="129">
        <v>384260</v>
      </c>
      <c r="T50" s="129">
        <v>381861</v>
      </c>
      <c r="U50" s="129">
        <v>379757.5</v>
      </c>
      <c r="V50" s="129">
        <v>377027.5</v>
      </c>
      <c r="W50" s="129">
        <v>374466</v>
      </c>
      <c r="X50" s="129">
        <v>373178.5</v>
      </c>
    </row>
    <row r="51" spans="2:24" x14ac:dyDescent="0.25">
      <c r="B51" s="116" t="s">
        <v>109</v>
      </c>
      <c r="C51" s="129">
        <v>320829</v>
      </c>
      <c r="D51" s="129">
        <v>320285.5</v>
      </c>
      <c r="E51" s="129">
        <v>320370</v>
      </c>
      <c r="F51" s="129">
        <v>320043.5</v>
      </c>
      <c r="G51" s="129">
        <v>319090</v>
      </c>
      <c r="H51" s="129">
        <v>317894.5</v>
      </c>
      <c r="I51" s="129">
        <v>317497</v>
      </c>
      <c r="J51" s="129">
        <v>317369.5</v>
      </c>
      <c r="K51" s="129">
        <v>316510.5</v>
      </c>
      <c r="L51" s="129">
        <v>315377.5</v>
      </c>
      <c r="M51" s="129">
        <v>314366</v>
      </c>
      <c r="N51" s="129">
        <v>313662</v>
      </c>
      <c r="O51" s="129">
        <v>313152.5</v>
      </c>
      <c r="P51" s="129">
        <v>312147.5</v>
      </c>
      <c r="Q51" s="129">
        <v>310712</v>
      </c>
      <c r="R51" s="129">
        <v>309213</v>
      </c>
      <c r="S51" s="129">
        <v>307482</v>
      </c>
      <c r="T51" s="129">
        <v>305177</v>
      </c>
      <c r="U51" s="129">
        <v>302153</v>
      </c>
      <c r="V51" s="129">
        <v>297405</v>
      </c>
      <c r="W51" s="131">
        <v>293222</v>
      </c>
      <c r="X51" s="131">
        <v>291393</v>
      </c>
    </row>
    <row r="52" spans="2:24" x14ac:dyDescent="0.25">
      <c r="B52" s="72" t="s">
        <v>110</v>
      </c>
      <c r="C52" s="126">
        <v>5704049.5</v>
      </c>
      <c r="D52" s="126">
        <v>5702432.5</v>
      </c>
      <c r="E52" s="126">
        <v>5718172</v>
      </c>
      <c r="F52" s="126">
        <v>5745445.5</v>
      </c>
      <c r="G52" s="126">
        <v>5761434.5</v>
      </c>
      <c r="H52" s="126">
        <v>5764841</v>
      </c>
      <c r="I52" s="126">
        <v>5775654</v>
      </c>
      <c r="J52" s="126">
        <v>5788566</v>
      </c>
      <c r="K52" s="126">
        <v>5799775.5</v>
      </c>
      <c r="L52" s="126">
        <v>5815145.5</v>
      </c>
      <c r="M52" s="126">
        <v>5825210</v>
      </c>
      <c r="N52" s="126">
        <v>5824011.5</v>
      </c>
      <c r="O52" s="126">
        <v>5816599</v>
      </c>
      <c r="P52" s="126">
        <v>5808569</v>
      </c>
      <c r="Q52" s="126">
        <v>5797576.5</v>
      </c>
      <c r="R52" s="126">
        <v>5783718.5</v>
      </c>
      <c r="S52" s="126">
        <v>5769771.5</v>
      </c>
      <c r="T52" s="126">
        <v>5751590</v>
      </c>
      <c r="U52" s="126">
        <v>5726217</v>
      </c>
      <c r="V52" s="126">
        <v>5668201.5</v>
      </c>
      <c r="W52" s="126">
        <v>5624340</v>
      </c>
      <c r="X52" s="126">
        <v>5616978</v>
      </c>
    </row>
    <row r="53" spans="2:24" x14ac:dyDescent="0.25">
      <c r="B53" s="72" t="s">
        <v>111</v>
      </c>
      <c r="C53" s="126">
        <v>4023374</v>
      </c>
      <c r="D53" s="126">
        <v>4022903.5</v>
      </c>
      <c r="E53" s="126">
        <v>4029977</v>
      </c>
      <c r="F53" s="126">
        <v>4041514.5</v>
      </c>
      <c r="G53" s="126">
        <v>4050984</v>
      </c>
      <c r="H53" s="126">
        <v>4055610</v>
      </c>
      <c r="I53" s="126">
        <v>4064342</v>
      </c>
      <c r="J53" s="126">
        <v>4075696.5</v>
      </c>
      <c r="K53" s="126">
        <v>4085130</v>
      </c>
      <c r="L53" s="126">
        <v>4095834.5</v>
      </c>
      <c r="M53" s="126">
        <v>4102177.5</v>
      </c>
      <c r="N53" s="126">
        <v>4096663.5</v>
      </c>
      <c r="O53" s="126">
        <v>4084159</v>
      </c>
      <c r="P53" s="126">
        <v>4070528.5</v>
      </c>
      <c r="Q53" s="126">
        <v>4053502</v>
      </c>
      <c r="R53" s="126">
        <v>4033901</v>
      </c>
      <c r="S53" s="126">
        <v>4012516.5</v>
      </c>
      <c r="T53" s="126">
        <v>3988247</v>
      </c>
      <c r="U53" s="126">
        <v>3964416.5</v>
      </c>
      <c r="V53" s="126">
        <v>3943541</v>
      </c>
      <c r="W53" s="126">
        <v>3928359</v>
      </c>
      <c r="X53" s="126">
        <v>3915312</v>
      </c>
    </row>
    <row r="54" spans="2:24" x14ac:dyDescent="0.25">
      <c r="B54" s="72" t="s">
        <v>112</v>
      </c>
      <c r="C54" s="126">
        <v>598253.5</v>
      </c>
      <c r="D54" s="126">
        <v>596186</v>
      </c>
      <c r="E54" s="126">
        <v>594887</v>
      </c>
      <c r="F54" s="126">
        <v>593845</v>
      </c>
      <c r="G54" s="126">
        <v>591648</v>
      </c>
      <c r="H54" s="126">
        <v>588321</v>
      </c>
      <c r="I54" s="126">
        <v>586312</v>
      </c>
      <c r="J54" s="126">
        <v>585501.5</v>
      </c>
      <c r="K54" s="126">
        <v>583764</v>
      </c>
      <c r="L54" s="126">
        <v>581704</v>
      </c>
      <c r="M54" s="126">
        <v>580075</v>
      </c>
      <c r="N54" s="126">
        <v>578455</v>
      </c>
      <c r="O54" s="126">
        <v>576682</v>
      </c>
      <c r="P54" s="126">
        <v>574525</v>
      </c>
      <c r="Q54" s="126">
        <v>571561.5</v>
      </c>
      <c r="R54" s="126">
        <v>568146</v>
      </c>
      <c r="S54" s="126">
        <v>564686.5</v>
      </c>
      <c r="T54" s="126">
        <v>560777.5</v>
      </c>
      <c r="U54" s="126">
        <v>555920.5</v>
      </c>
      <c r="V54" s="126">
        <v>549192</v>
      </c>
      <c r="W54" s="126">
        <v>543149</v>
      </c>
      <c r="X54" s="126">
        <v>539372.5</v>
      </c>
    </row>
    <row r="55" spans="2:24" x14ac:dyDescent="0.25">
      <c r="B55" s="72" t="s">
        <v>113</v>
      </c>
      <c r="C55" s="126">
        <v>2013453.5</v>
      </c>
      <c r="D55" s="126">
        <v>2003976</v>
      </c>
      <c r="E55" s="126">
        <v>2000182</v>
      </c>
      <c r="F55" s="126">
        <v>1996312</v>
      </c>
      <c r="G55" s="126">
        <v>1986988.5</v>
      </c>
      <c r="H55" s="126">
        <v>1976943.5</v>
      </c>
      <c r="I55" s="126">
        <v>1975502</v>
      </c>
      <c r="J55" s="126">
        <v>1977807</v>
      </c>
      <c r="K55" s="126">
        <v>1975085.5</v>
      </c>
      <c r="L55" s="126">
        <v>1972836.5</v>
      </c>
      <c r="M55" s="126">
        <v>1970292.5</v>
      </c>
      <c r="N55" s="126">
        <v>1965483</v>
      </c>
      <c r="O55" s="126">
        <v>1960328</v>
      </c>
      <c r="P55" s="126">
        <v>1954979.5</v>
      </c>
      <c r="Q55" s="126">
        <v>1947409</v>
      </c>
      <c r="R55" s="126">
        <v>1939091</v>
      </c>
      <c r="S55" s="126">
        <v>1929677</v>
      </c>
      <c r="T55" s="126">
        <v>1918139</v>
      </c>
      <c r="U55" s="126">
        <v>1903065.5</v>
      </c>
      <c r="V55" s="126">
        <v>1877355.5</v>
      </c>
      <c r="W55" s="126">
        <v>1858027.5</v>
      </c>
      <c r="X55" s="126">
        <v>1851032</v>
      </c>
    </row>
    <row r="56" spans="2:24" x14ac:dyDescent="0.25">
      <c r="B56" s="72" t="s">
        <v>114</v>
      </c>
      <c r="C56" s="126">
        <v>4972687</v>
      </c>
      <c r="D56" s="126">
        <v>4966348</v>
      </c>
      <c r="E56" s="126">
        <v>4971243.5</v>
      </c>
      <c r="F56" s="126">
        <v>4981159</v>
      </c>
      <c r="G56" s="126">
        <v>4988270</v>
      </c>
      <c r="H56" s="126">
        <v>4993579.5</v>
      </c>
      <c r="I56" s="126">
        <v>5005903</v>
      </c>
      <c r="J56" s="126">
        <v>5023701</v>
      </c>
      <c r="K56" s="126">
        <v>5037740.5</v>
      </c>
      <c r="L56" s="126">
        <v>5051763.5</v>
      </c>
      <c r="M56" s="126">
        <v>5060714</v>
      </c>
      <c r="N56" s="126">
        <v>5057743</v>
      </c>
      <c r="O56" s="126">
        <v>5047647</v>
      </c>
      <c r="P56" s="126">
        <v>5035010</v>
      </c>
      <c r="Q56" s="126">
        <v>5016333</v>
      </c>
      <c r="R56" s="126">
        <v>4991150</v>
      </c>
      <c r="S56" s="126">
        <v>4960044</v>
      </c>
      <c r="T56" s="126">
        <v>4925368</v>
      </c>
      <c r="U56" s="126">
        <v>4891919</v>
      </c>
      <c r="V56" s="126">
        <v>4854497.5</v>
      </c>
      <c r="W56" s="126">
        <v>4833517</v>
      </c>
      <c r="X56" s="126">
        <v>4823672.5</v>
      </c>
    </row>
    <row r="57" spans="2:24" x14ac:dyDescent="0.25">
      <c r="B57" s="72" t="s">
        <v>115</v>
      </c>
      <c r="C57" s="126">
        <v>1632399.5</v>
      </c>
      <c r="D57" s="126">
        <v>1631043.5</v>
      </c>
      <c r="E57" s="126">
        <v>1633378</v>
      </c>
      <c r="F57" s="126">
        <v>1636090.5</v>
      </c>
      <c r="G57" s="126">
        <v>1638851</v>
      </c>
      <c r="H57" s="126">
        <v>1641623</v>
      </c>
      <c r="I57" s="126">
        <v>1646055</v>
      </c>
      <c r="J57" s="126">
        <v>1651093.5</v>
      </c>
      <c r="K57" s="126">
        <v>1653420</v>
      </c>
      <c r="L57" s="126">
        <v>1654772</v>
      </c>
      <c r="M57" s="126">
        <v>1655456</v>
      </c>
      <c r="N57" s="126">
        <v>1654831</v>
      </c>
      <c r="O57" s="126">
        <v>1653555.5</v>
      </c>
      <c r="P57" s="126">
        <v>1650585</v>
      </c>
      <c r="Q57" s="126">
        <v>1645567</v>
      </c>
      <c r="R57" s="126">
        <v>1639665.5</v>
      </c>
      <c r="S57" s="126">
        <v>1633939.5</v>
      </c>
      <c r="T57" s="126">
        <v>1626648.5</v>
      </c>
      <c r="U57" s="126">
        <v>1616939</v>
      </c>
      <c r="V57" s="126">
        <v>1600832.5</v>
      </c>
      <c r="W57" s="126">
        <v>1588728.5</v>
      </c>
      <c r="X57" s="126">
        <v>1582779.5</v>
      </c>
    </row>
    <row r="60" spans="2:24" x14ac:dyDescent="0.25">
      <c r="B60" s="102" t="s">
        <v>121</v>
      </c>
    </row>
    <row r="61" spans="2:24" x14ac:dyDescent="0.25">
      <c r="C61" s="64" t="s">
        <v>18</v>
      </c>
      <c r="D61" s="123" t="s">
        <v>19</v>
      </c>
      <c r="E61" s="35" t="s">
        <v>20</v>
      </c>
      <c r="F61" s="35" t="s">
        <v>21</v>
      </c>
      <c r="G61" s="35" t="s">
        <v>22</v>
      </c>
      <c r="H61" s="35" t="s">
        <v>23</v>
      </c>
      <c r="I61" s="35" t="s">
        <v>24</v>
      </c>
      <c r="J61" s="35" t="s">
        <v>25</v>
      </c>
      <c r="K61" s="35" t="s">
        <v>26</v>
      </c>
      <c r="L61" s="35" t="s">
        <v>27</v>
      </c>
      <c r="M61" s="35" t="s">
        <v>28</v>
      </c>
      <c r="N61" s="35" t="s">
        <v>29</v>
      </c>
      <c r="O61" s="35" t="s">
        <v>30</v>
      </c>
      <c r="P61" s="35" t="s">
        <v>31</v>
      </c>
      <c r="Q61" s="35" t="s">
        <v>32</v>
      </c>
      <c r="R61" s="35" t="s">
        <v>33</v>
      </c>
      <c r="S61" s="35" t="s">
        <v>34</v>
      </c>
      <c r="T61" s="35" t="s">
        <v>35</v>
      </c>
      <c r="U61" s="64" t="s">
        <v>36</v>
      </c>
      <c r="V61" s="124" t="s">
        <v>37</v>
      </c>
      <c r="W61" s="124" t="s">
        <v>38</v>
      </c>
      <c r="X61" s="124" t="s">
        <v>39</v>
      </c>
    </row>
    <row r="62" spans="2:24" x14ac:dyDescent="0.25">
      <c r="B62" s="20" t="s">
        <v>9</v>
      </c>
      <c r="C62" s="150">
        <f>C5/C33*1000000</f>
        <v>6551.522973812881</v>
      </c>
      <c r="D62" s="150">
        <f t="shared" ref="D62:U62" si="0">D5/D33*1000000</f>
        <v>6629.7454341425191</v>
      </c>
      <c r="E62" s="150">
        <f t="shared" si="0"/>
        <v>6210.4541416477277</v>
      </c>
      <c r="F62" s="150">
        <f t="shared" si="0"/>
        <v>5934.4597380457026</v>
      </c>
      <c r="G62" s="150">
        <f t="shared" si="0"/>
        <v>5756.8695426017248</v>
      </c>
      <c r="H62" s="150">
        <f t="shared" si="0"/>
        <v>5701.2978652577431</v>
      </c>
      <c r="I62" s="150">
        <f t="shared" si="0"/>
        <v>5545.7932839039222</v>
      </c>
      <c r="J62" s="150">
        <f t="shared" si="0"/>
        <v>5248.0797946597258</v>
      </c>
      <c r="K62" s="150">
        <f t="shared" si="0"/>
        <v>5159.1916333976733</v>
      </c>
      <c r="L62" s="150">
        <f t="shared" si="0"/>
        <v>5093.9990519631783</v>
      </c>
      <c r="M62" s="150">
        <f t="shared" si="0"/>
        <v>4864.8070618941947</v>
      </c>
      <c r="N62" s="150">
        <f t="shared" si="0"/>
        <v>4433.6014503902861</v>
      </c>
      <c r="O62" s="150">
        <f t="shared" si="0"/>
        <v>4279.3251110694055</v>
      </c>
      <c r="P62" s="150">
        <f t="shared" si="0"/>
        <v>4163.5287862259302</v>
      </c>
      <c r="Q62" s="150">
        <f t="shared" si="0"/>
        <v>4099.6450507988975</v>
      </c>
      <c r="R62" s="150">
        <f t="shared" si="0"/>
        <v>4144.9567607858662</v>
      </c>
      <c r="S62" s="150">
        <f t="shared" si="0"/>
        <v>4112.3456842281994</v>
      </c>
      <c r="T62" s="150">
        <f t="shared" si="0"/>
        <v>4056.9518081007805</v>
      </c>
      <c r="U62" s="150">
        <f t="shared" si="0"/>
        <v>4041.3145151296949</v>
      </c>
      <c r="V62" s="150">
        <f>V5/V33*1000000</f>
        <v>2679.1904395930401</v>
      </c>
      <c r="W62" s="150">
        <f t="shared" ref="W62:X77" si="1">W5/W33*1000000</f>
        <v>3462.1514390915572</v>
      </c>
      <c r="X62" s="150">
        <f>X5/X33*1000000</f>
        <v>3786.8346666205302</v>
      </c>
    </row>
    <row r="63" spans="2:24" x14ac:dyDescent="0.25">
      <c r="B63" s="72" t="s">
        <v>66</v>
      </c>
      <c r="C63" s="150">
        <f t="shared" ref="C63:V75" si="2">C6/C34*1000000</f>
        <v>5946.7653967607539</v>
      </c>
      <c r="D63" s="150">
        <f t="shared" si="2"/>
        <v>6264.4786042684764</v>
      </c>
      <c r="E63" s="150">
        <f t="shared" si="2"/>
        <v>5475.3225001025603</v>
      </c>
      <c r="F63" s="150">
        <f t="shared" si="2"/>
        <v>5300.5568077293055</v>
      </c>
      <c r="G63" s="150">
        <f t="shared" si="2"/>
        <v>5114.2746229352915</v>
      </c>
      <c r="H63" s="150">
        <f t="shared" si="2"/>
        <v>5125.8855125902946</v>
      </c>
      <c r="I63" s="150">
        <f t="shared" si="2"/>
        <v>4931.2748152156937</v>
      </c>
      <c r="J63" s="150">
        <f t="shared" si="2"/>
        <v>4396.5149348096456</v>
      </c>
      <c r="K63" s="150">
        <f t="shared" si="2"/>
        <v>4546.8599592159062</v>
      </c>
      <c r="L63" s="150">
        <f t="shared" si="2"/>
        <v>4531.0849105794423</v>
      </c>
      <c r="M63" s="150">
        <f t="shared" si="2"/>
        <v>4379.8835293541915</v>
      </c>
      <c r="N63" s="150">
        <f t="shared" si="2"/>
        <v>3977.8068819655305</v>
      </c>
      <c r="O63" s="150">
        <f t="shared" si="2"/>
        <v>3701.7025480572506</v>
      </c>
      <c r="P63" s="150">
        <f t="shared" si="2"/>
        <v>3731.2088205477348</v>
      </c>
      <c r="Q63" s="150">
        <f t="shared" si="2"/>
        <v>3704.686549106556</v>
      </c>
      <c r="R63" s="150">
        <f t="shared" si="2"/>
        <v>3607.7140932271518</v>
      </c>
      <c r="S63" s="150">
        <f t="shared" si="2"/>
        <v>3619.8466123540597</v>
      </c>
      <c r="T63" s="150">
        <f t="shared" si="2"/>
        <v>3628.286809803933</v>
      </c>
      <c r="U63" s="150">
        <f t="shared" si="2"/>
        <v>3548.0061881190982</v>
      </c>
      <c r="V63" s="150">
        <f t="shared" si="2"/>
        <v>2291.3613789257643</v>
      </c>
      <c r="W63" s="150">
        <f t="shared" si="1"/>
        <v>3159.4265583361025</v>
      </c>
      <c r="X63" s="150">
        <f t="shared" si="1"/>
        <v>3310.8826932211182</v>
      </c>
    </row>
    <row r="64" spans="2:24" x14ac:dyDescent="0.25">
      <c r="B64" s="72" t="s">
        <v>67</v>
      </c>
      <c r="C64" s="150">
        <f t="shared" si="2"/>
        <v>5179.7837566004528</v>
      </c>
      <c r="D64" s="150">
        <f t="shared" si="2"/>
        <v>5572.9362199140705</v>
      </c>
      <c r="E64" s="150">
        <f t="shared" si="2"/>
        <v>4601.8795827739341</v>
      </c>
      <c r="F64" s="150">
        <f t="shared" si="2"/>
        <v>4580.9457198833497</v>
      </c>
      <c r="G64" s="150">
        <f t="shared" si="2"/>
        <v>4273.4696194422595</v>
      </c>
      <c r="H64" s="150">
        <f t="shared" si="2"/>
        <v>4515.5448234228788</v>
      </c>
      <c r="I64" s="150">
        <f t="shared" si="2"/>
        <v>3955.3485101520614</v>
      </c>
      <c r="J64" s="150">
        <f t="shared" si="2"/>
        <v>3196.2184690668705</v>
      </c>
      <c r="K64" s="150">
        <f t="shared" si="2"/>
        <v>3960.9897740184315</v>
      </c>
      <c r="L64" s="150">
        <f t="shared" si="2"/>
        <v>3919.5623942387151</v>
      </c>
      <c r="M64" s="150">
        <f t="shared" si="2"/>
        <v>3128.2176233405903</v>
      </c>
      <c r="N64" s="150">
        <f t="shared" si="2"/>
        <v>3149.7790453505499</v>
      </c>
      <c r="O64" s="150">
        <f t="shared" si="2"/>
        <v>3497.3223625661603</v>
      </c>
      <c r="P64" s="150">
        <f t="shared" si="2"/>
        <v>3208.2180339321749</v>
      </c>
      <c r="Q64" s="150">
        <f t="shared" si="2"/>
        <v>3199.9749021576304</v>
      </c>
      <c r="R64" s="150">
        <f t="shared" si="2"/>
        <v>3042.8801727977548</v>
      </c>
      <c r="S64" s="150">
        <f t="shared" si="2"/>
        <v>2752.1847443552533</v>
      </c>
      <c r="T64" s="150">
        <f t="shared" si="2"/>
        <v>3104.8255818570192</v>
      </c>
      <c r="U64" s="150">
        <f t="shared" si="2"/>
        <v>3494.3973959559135</v>
      </c>
      <c r="V64" s="150">
        <f t="shared" si="2"/>
        <v>2231.8292570336739</v>
      </c>
      <c r="W64" s="150">
        <f t="shared" si="1"/>
        <v>2642.968854188136</v>
      </c>
      <c r="X64" s="150">
        <f t="shared" si="1"/>
        <v>3626.921984664692</v>
      </c>
    </row>
    <row r="65" spans="2:24" x14ac:dyDescent="0.25">
      <c r="B65" s="72" t="s">
        <v>69</v>
      </c>
      <c r="C65" s="150">
        <f t="shared" si="2"/>
        <v>8813.8069002746779</v>
      </c>
      <c r="D65" s="150">
        <f t="shared" si="2"/>
        <v>8990.0887251082986</v>
      </c>
      <c r="E65" s="150">
        <f t="shared" si="2"/>
        <v>8313.0034258666474</v>
      </c>
      <c r="F65" s="150">
        <f t="shared" si="2"/>
        <v>7996.7705959335008</v>
      </c>
      <c r="G65" s="150">
        <f t="shared" si="2"/>
        <v>8211.8909522118047</v>
      </c>
      <c r="H65" s="150">
        <f t="shared" si="2"/>
        <v>8328.3940293144788</v>
      </c>
      <c r="I65" s="150">
        <f t="shared" si="2"/>
        <v>8154.8215176804206</v>
      </c>
      <c r="J65" s="150">
        <f t="shared" si="2"/>
        <v>7599.7770110211895</v>
      </c>
      <c r="K65" s="150">
        <f t="shared" si="2"/>
        <v>7791.0590477783098</v>
      </c>
      <c r="L65" s="150">
        <f t="shared" si="2"/>
        <v>7763.5021183180334</v>
      </c>
      <c r="M65" s="150">
        <f t="shared" si="2"/>
        <v>7405.6874548534279</v>
      </c>
      <c r="N65" s="150">
        <f t="shared" si="2"/>
        <v>7087.5157124432471</v>
      </c>
      <c r="O65" s="150">
        <f t="shared" si="2"/>
        <v>6992.5787114966206</v>
      </c>
      <c r="P65" s="150">
        <f t="shared" si="2"/>
        <v>6754.1889845825808</v>
      </c>
      <c r="Q65" s="150">
        <f t="shared" si="2"/>
        <v>6800.3999783830041</v>
      </c>
      <c r="R65" s="150">
        <f t="shared" si="2"/>
        <v>6673.9120156468662</v>
      </c>
      <c r="S65" s="150">
        <f t="shared" si="2"/>
        <v>7166.0437386030026</v>
      </c>
      <c r="T65" s="150">
        <f t="shared" si="2"/>
        <v>6781.5441820042861</v>
      </c>
      <c r="U65" s="150">
        <f t="shared" si="2"/>
        <v>6573.9945568816338</v>
      </c>
      <c r="V65" s="150">
        <f t="shared" si="2"/>
        <v>4521.37648312485</v>
      </c>
      <c r="W65" s="150">
        <f t="shared" si="1"/>
        <v>5790.4919936506722</v>
      </c>
      <c r="X65" s="150">
        <f t="shared" si="1"/>
        <v>6372.8449054531147</v>
      </c>
    </row>
    <row r="66" spans="2:24" x14ac:dyDescent="0.25">
      <c r="B66" s="72" t="s">
        <v>70</v>
      </c>
      <c r="C66" s="150">
        <f t="shared" si="2"/>
        <v>8410.1374249341388</v>
      </c>
      <c r="D66" s="150">
        <f t="shared" si="2"/>
        <v>8389.5058810333558</v>
      </c>
      <c r="E66" s="150">
        <f t="shared" si="2"/>
        <v>7698.815214631014</v>
      </c>
      <c r="F66" s="150">
        <f t="shared" si="2"/>
        <v>7120.3165470492177</v>
      </c>
      <c r="G66" s="150">
        <f t="shared" si="2"/>
        <v>6388.2041247385869</v>
      </c>
      <c r="H66" s="150">
        <f t="shared" si="2"/>
        <v>6220.9185566413762</v>
      </c>
      <c r="I66" s="150">
        <f t="shared" si="2"/>
        <v>6390.410310444583</v>
      </c>
      <c r="J66" s="150">
        <f t="shared" si="2"/>
        <v>5957.0276698511989</v>
      </c>
      <c r="K66" s="150">
        <f t="shared" si="2"/>
        <v>5665.2294248262124</v>
      </c>
      <c r="L66" s="150">
        <f t="shared" si="2"/>
        <v>5542.2317056834554</v>
      </c>
      <c r="M66" s="150">
        <f t="shared" si="2"/>
        <v>5198.9239317601096</v>
      </c>
      <c r="N66" s="150">
        <f t="shared" si="2"/>
        <v>4985.6383547149635</v>
      </c>
      <c r="O66" s="150">
        <f t="shared" si="2"/>
        <v>4741.8856977550204</v>
      </c>
      <c r="P66" s="150">
        <f t="shared" si="2"/>
        <v>4602.0681999249873</v>
      </c>
      <c r="Q66" s="150">
        <f t="shared" si="2"/>
        <v>4539.99996786054</v>
      </c>
      <c r="R66" s="150">
        <f t="shared" si="2"/>
        <v>4559.71754740084</v>
      </c>
      <c r="S66" s="150">
        <f t="shared" si="2"/>
        <v>4509.20889870269</v>
      </c>
      <c r="T66" s="150">
        <f t="shared" si="2"/>
        <v>4462.9920448729472</v>
      </c>
      <c r="U66" s="150">
        <f t="shared" si="2"/>
        <v>4431.483796015008</v>
      </c>
      <c r="V66" s="150">
        <f t="shared" si="2"/>
        <v>2592.8130102039286</v>
      </c>
      <c r="W66" s="150">
        <f t="shared" si="1"/>
        <v>3379.9495075373816</v>
      </c>
      <c r="X66" s="150">
        <f t="shared" si="1"/>
        <v>3806.5187637870463</v>
      </c>
    </row>
    <row r="67" spans="2:24" x14ac:dyDescent="0.25">
      <c r="B67" s="72" t="s">
        <v>71</v>
      </c>
      <c r="C67" s="150">
        <f t="shared" si="2"/>
        <v>6150.2523939425455</v>
      </c>
      <c r="D67" s="150">
        <f t="shared" si="2"/>
        <v>5679.0585114637852</v>
      </c>
      <c r="E67" s="150">
        <f t="shared" si="2"/>
        <v>4935.9744537624747</v>
      </c>
      <c r="F67" s="150">
        <f t="shared" si="2"/>
        <v>4672.3204682899313</v>
      </c>
      <c r="G67" s="150">
        <f t="shared" si="2"/>
        <v>4736.3349608288281</v>
      </c>
      <c r="H67" s="150">
        <f t="shared" si="2"/>
        <v>4525.2154326500995</v>
      </c>
      <c r="I67" s="150">
        <f t="shared" si="2"/>
        <v>4190.557885596364</v>
      </c>
      <c r="J67" s="150">
        <f t="shared" si="2"/>
        <v>3997.4448911969357</v>
      </c>
      <c r="K67" s="150">
        <f t="shared" si="2"/>
        <v>3630.6113412868031</v>
      </c>
      <c r="L67" s="150">
        <f t="shared" si="2"/>
        <v>3486.955589556675</v>
      </c>
      <c r="M67" s="150">
        <f t="shared" si="2"/>
        <v>3796.903854655488</v>
      </c>
      <c r="N67" s="150">
        <f t="shared" si="2"/>
        <v>4143.5170622329561</v>
      </c>
      <c r="O67" s="150">
        <f t="shared" si="2"/>
        <v>3986.1609646128086</v>
      </c>
      <c r="P67" s="150">
        <f t="shared" si="2"/>
        <v>3759.2772474084418</v>
      </c>
      <c r="Q67" s="150">
        <f t="shared" si="2"/>
        <v>3807.2787267355939</v>
      </c>
      <c r="R67" s="150">
        <f t="shared" si="2"/>
        <v>3967.0374226689064</v>
      </c>
      <c r="S67" s="150">
        <f t="shared" si="2"/>
        <v>3886.5692023154347</v>
      </c>
      <c r="T67" s="150">
        <f t="shared" si="2"/>
        <v>3855.753201927223</v>
      </c>
      <c r="U67" s="150">
        <f t="shared" si="2"/>
        <v>3778.6295544404707</v>
      </c>
      <c r="V67" s="150">
        <f t="shared" si="2"/>
        <v>2611.4227938975855</v>
      </c>
      <c r="W67" s="150">
        <f t="shared" si="1"/>
        <v>3252.9670072145564</v>
      </c>
      <c r="X67" s="150">
        <f t="shared" si="1"/>
        <v>3803.3827788593289</v>
      </c>
    </row>
    <row r="68" spans="2:24" x14ac:dyDescent="0.25">
      <c r="B68" s="72" t="s">
        <v>72</v>
      </c>
      <c r="C68" s="150">
        <f t="shared" si="2"/>
        <v>6758.3875883822129</v>
      </c>
      <c r="D68" s="150">
        <f t="shared" si="2"/>
        <v>6430.9594294445924</v>
      </c>
      <c r="E68" s="150">
        <f t="shared" si="2"/>
        <v>5865.6607349560973</v>
      </c>
      <c r="F68" s="150">
        <f t="shared" si="2"/>
        <v>5659.4152339136408</v>
      </c>
      <c r="G68" s="150">
        <f t="shared" si="2"/>
        <v>5401.9829292395216</v>
      </c>
      <c r="H68" s="150">
        <f t="shared" si="2"/>
        <v>5632.4732369682515</v>
      </c>
      <c r="I68" s="150">
        <f t="shared" si="2"/>
        <v>5312.1888905050837</v>
      </c>
      <c r="J68" s="150">
        <f t="shared" si="2"/>
        <v>4765.3619387824219</v>
      </c>
      <c r="K68" s="150">
        <f t="shared" si="2"/>
        <v>4467.1704792200753</v>
      </c>
      <c r="L68" s="150">
        <f t="shared" si="2"/>
        <v>4487.3343653244419</v>
      </c>
      <c r="M68" s="150">
        <f t="shared" si="2"/>
        <v>4406.0910005125461</v>
      </c>
      <c r="N68" s="150">
        <f t="shared" si="2"/>
        <v>4085.1006099557417</v>
      </c>
      <c r="O68" s="150">
        <f t="shared" si="2"/>
        <v>3870.8584073602801</v>
      </c>
      <c r="P68" s="150">
        <f t="shared" si="2"/>
        <v>3978.6281277508297</v>
      </c>
      <c r="Q68" s="150">
        <f t="shared" si="2"/>
        <v>3912.0455509467556</v>
      </c>
      <c r="R68" s="150">
        <f t="shared" si="2"/>
        <v>3916.914031594571</v>
      </c>
      <c r="S68" s="150">
        <f t="shared" si="2"/>
        <v>3888.4472009232809</v>
      </c>
      <c r="T68" s="150">
        <f t="shared" si="2"/>
        <v>3955.5472997563061</v>
      </c>
      <c r="U68" s="150">
        <f t="shared" si="2"/>
        <v>3855.4965150076464</v>
      </c>
      <c r="V68" s="150">
        <f t="shared" si="2"/>
        <v>2650.3331687688219</v>
      </c>
      <c r="W68" s="150">
        <f t="shared" si="1"/>
        <v>3398.3787107380185</v>
      </c>
      <c r="X68" s="150">
        <f t="shared" si="1"/>
        <v>3565.1167985143902</v>
      </c>
    </row>
    <row r="69" spans="2:24" x14ac:dyDescent="0.25">
      <c r="B69" s="72" t="s">
        <v>73</v>
      </c>
      <c r="C69" s="150">
        <f t="shared" si="2"/>
        <v>6836.1517208090954</v>
      </c>
      <c r="D69" s="150">
        <f t="shared" si="2"/>
        <v>6665.7880009920773</v>
      </c>
      <c r="E69" s="150">
        <f t="shared" si="2"/>
        <v>6224.3524121565533</v>
      </c>
      <c r="F69" s="150">
        <f t="shared" si="2"/>
        <v>5880.6773038804549</v>
      </c>
      <c r="G69" s="150">
        <f t="shared" si="2"/>
        <v>5538.8371352379309</v>
      </c>
      <c r="H69" s="150">
        <f t="shared" si="2"/>
        <v>5495.9041914976006</v>
      </c>
      <c r="I69" s="150">
        <f t="shared" si="2"/>
        <v>5555.8556467145445</v>
      </c>
      <c r="J69" s="150">
        <f t="shared" si="2"/>
        <v>5290.5502368829739</v>
      </c>
      <c r="K69" s="150">
        <f t="shared" si="2"/>
        <v>4909.8921349910197</v>
      </c>
      <c r="L69" s="150">
        <f t="shared" si="2"/>
        <v>4191.2950465289232</v>
      </c>
      <c r="M69" s="150">
        <f t="shared" si="2"/>
        <v>3835.8466690322552</v>
      </c>
      <c r="N69" s="150">
        <f t="shared" si="2"/>
        <v>3821.7304458944168</v>
      </c>
      <c r="O69" s="150">
        <f t="shared" si="2"/>
        <v>3746.9831275553875</v>
      </c>
      <c r="P69" s="150">
        <f t="shared" si="2"/>
        <v>3583.6785675749024</v>
      </c>
      <c r="Q69" s="150">
        <f t="shared" si="2"/>
        <v>3877.972264335453</v>
      </c>
      <c r="R69" s="150">
        <f t="shared" si="2"/>
        <v>3812.2417422356448</v>
      </c>
      <c r="S69" s="150">
        <f t="shared" si="2"/>
        <v>3857.3180129737902</v>
      </c>
      <c r="T69" s="150">
        <f t="shared" si="2"/>
        <v>3747.1573182511011</v>
      </c>
      <c r="U69" s="150">
        <f t="shared" si="2"/>
        <v>3643.0897572239028</v>
      </c>
      <c r="V69" s="150">
        <f t="shared" si="2"/>
        <v>2516.0670275604452</v>
      </c>
      <c r="W69" s="150">
        <f t="shared" si="1"/>
        <v>3098.2944773652143</v>
      </c>
      <c r="X69" s="150">
        <f t="shared" si="1"/>
        <v>3436.7353943978283</v>
      </c>
    </row>
    <row r="70" spans="2:24" x14ac:dyDescent="0.25">
      <c r="B70" s="72" t="s">
        <v>74</v>
      </c>
      <c r="C70" s="150">
        <f t="shared" si="2"/>
        <v>9600.5043307673022</v>
      </c>
      <c r="D70" s="150">
        <f t="shared" si="2"/>
        <v>9445.7078949670122</v>
      </c>
      <c r="E70" s="150">
        <f t="shared" si="2"/>
        <v>9008.1797436469005</v>
      </c>
      <c r="F70" s="150">
        <f t="shared" si="2"/>
        <v>8714.0901256592115</v>
      </c>
      <c r="G70" s="150">
        <f t="shared" si="2"/>
        <v>8036.6538173140907</v>
      </c>
      <c r="H70" s="150">
        <f t="shared" si="2"/>
        <v>7952.9166277814875</v>
      </c>
      <c r="I70" s="150">
        <f t="shared" si="2"/>
        <v>7537.5812928675505</v>
      </c>
      <c r="J70" s="150">
        <f t="shared" si="2"/>
        <v>6957.3432452246016</v>
      </c>
      <c r="K70" s="150">
        <f t="shared" si="2"/>
        <v>6484.7497929783813</v>
      </c>
      <c r="L70" s="150">
        <f t="shared" si="2"/>
        <v>6428.0816328029823</v>
      </c>
      <c r="M70" s="150">
        <f t="shared" si="2"/>
        <v>6388.0613161679521</v>
      </c>
      <c r="N70" s="150">
        <f t="shared" si="2"/>
        <v>5656.1019179331543</v>
      </c>
      <c r="O70" s="150">
        <f t="shared" si="2"/>
        <v>5631.9727875010221</v>
      </c>
      <c r="P70" s="150">
        <f t="shared" si="2"/>
        <v>5392.1348590860689</v>
      </c>
      <c r="Q70" s="150">
        <f t="shared" si="2"/>
        <v>5363.7843315850523</v>
      </c>
      <c r="R70" s="150">
        <f t="shared" si="2"/>
        <v>5316.8091753605077</v>
      </c>
      <c r="S70" s="150">
        <f t="shared" si="2"/>
        <v>5289.4047146377407</v>
      </c>
      <c r="T70" s="150">
        <f t="shared" si="2"/>
        <v>5031.1199766702639</v>
      </c>
      <c r="U70" s="150">
        <f t="shared" si="2"/>
        <v>5018.6181049472116</v>
      </c>
      <c r="V70" s="150">
        <f t="shared" si="2"/>
        <v>3391.1951132285362</v>
      </c>
      <c r="W70" s="150">
        <f t="shared" si="1"/>
        <v>4426.2927384138384</v>
      </c>
      <c r="X70" s="150">
        <f t="shared" si="1"/>
        <v>4891.3769510447091</v>
      </c>
    </row>
    <row r="71" spans="2:24" x14ac:dyDescent="0.25">
      <c r="B71" s="72" t="s">
        <v>75</v>
      </c>
      <c r="C71" s="150">
        <f t="shared" si="2"/>
        <v>8527.6365369805917</v>
      </c>
      <c r="D71" s="150">
        <f t="shared" si="2"/>
        <v>8420.248640191021</v>
      </c>
      <c r="E71" s="150">
        <f t="shared" si="2"/>
        <v>8611.6572239606194</v>
      </c>
      <c r="F71" s="150">
        <f t="shared" si="2"/>
        <v>7816.1008024146186</v>
      </c>
      <c r="G71" s="150">
        <f t="shared" si="2"/>
        <v>7736.1128432363003</v>
      </c>
      <c r="H71" s="150">
        <f t="shared" si="2"/>
        <v>7675.2328276104063</v>
      </c>
      <c r="I71" s="150">
        <f t="shared" si="2"/>
        <v>7289.4668924891084</v>
      </c>
      <c r="J71" s="150">
        <f t="shared" si="2"/>
        <v>6791.2594510921326</v>
      </c>
      <c r="K71" s="150">
        <f t="shared" si="2"/>
        <v>6588.6743002730464</v>
      </c>
      <c r="L71" s="150">
        <f t="shared" si="2"/>
        <v>6803.3077464850312</v>
      </c>
      <c r="M71" s="150">
        <f t="shared" si="2"/>
        <v>6669.3494917690805</v>
      </c>
      <c r="N71" s="150">
        <f t="shared" si="2"/>
        <v>6161.2353070827721</v>
      </c>
      <c r="O71" s="150">
        <f t="shared" si="2"/>
        <v>5786.1890561083783</v>
      </c>
      <c r="P71" s="150">
        <f t="shared" si="2"/>
        <v>5893.3601413380156</v>
      </c>
      <c r="Q71" s="150">
        <f t="shared" si="2"/>
        <v>5614.3849560094441</v>
      </c>
      <c r="R71" s="150">
        <f t="shared" si="2"/>
        <v>5913.6823118410739</v>
      </c>
      <c r="S71" s="150">
        <f t="shared" si="2"/>
        <v>5755.0751408601045</v>
      </c>
      <c r="T71" s="150">
        <f t="shared" si="2"/>
        <v>5661.3768247216431</v>
      </c>
      <c r="U71" s="150">
        <f t="shared" si="2"/>
        <v>5512.1128260086898</v>
      </c>
      <c r="V71" s="150">
        <f t="shared" si="2"/>
        <v>3571.0900666448219</v>
      </c>
      <c r="W71" s="150">
        <f t="shared" si="1"/>
        <v>4760.7032899151391</v>
      </c>
      <c r="X71" s="150">
        <f t="shared" si="1"/>
        <v>5271.4120569455572</v>
      </c>
    </row>
    <row r="72" spans="2:24" x14ac:dyDescent="0.25">
      <c r="B72" s="72" t="s">
        <v>76</v>
      </c>
      <c r="C72" s="150">
        <f t="shared" si="2"/>
        <v>7331.7203548552652</v>
      </c>
      <c r="D72" s="150">
        <f t="shared" si="2"/>
        <v>7185.9958771646088</v>
      </c>
      <c r="E72" s="150">
        <f t="shared" si="2"/>
        <v>6567.7263148455359</v>
      </c>
      <c r="F72" s="150">
        <f t="shared" si="2"/>
        <v>6197.8182308314854</v>
      </c>
      <c r="G72" s="150">
        <f t="shared" si="2"/>
        <v>5691.5703656010073</v>
      </c>
      <c r="H72" s="150">
        <f t="shared" si="2"/>
        <v>5936.9024745065508</v>
      </c>
      <c r="I72" s="150">
        <f t="shared" si="2"/>
        <v>5871.2455287562061</v>
      </c>
      <c r="J72" s="150">
        <f t="shared" si="2"/>
        <v>5364.7614944072302</v>
      </c>
      <c r="K72" s="150">
        <f t="shared" si="2"/>
        <v>5072.037094442464</v>
      </c>
      <c r="L72" s="150">
        <f t="shared" si="2"/>
        <v>4592.0083950119115</v>
      </c>
      <c r="M72" s="150">
        <f t="shared" si="2"/>
        <v>4583.5142935640333</v>
      </c>
      <c r="N72" s="150">
        <f t="shared" si="2"/>
        <v>3826.9376255153106</v>
      </c>
      <c r="O72" s="150">
        <f t="shared" si="2"/>
        <v>3862.5289311484885</v>
      </c>
      <c r="P72" s="150">
        <f t="shared" si="2"/>
        <v>3702.5657904713976</v>
      </c>
      <c r="Q72" s="150">
        <f t="shared" si="2"/>
        <v>3744.1180785158936</v>
      </c>
      <c r="R72" s="150">
        <f t="shared" si="2"/>
        <v>3781.1231646765818</v>
      </c>
      <c r="S72" s="150">
        <f t="shared" si="2"/>
        <v>3707.6045153570276</v>
      </c>
      <c r="T72" s="150">
        <f t="shared" si="2"/>
        <v>3885.2236374720678</v>
      </c>
      <c r="U72" s="150">
        <f t="shared" si="2"/>
        <v>3695.1469371394951</v>
      </c>
      <c r="V72" s="150">
        <f t="shared" si="2"/>
        <v>2613.479817263832</v>
      </c>
      <c r="W72" s="150">
        <f t="shared" si="1"/>
        <v>3107.4127859770892</v>
      </c>
      <c r="X72" s="150">
        <f t="shared" si="1"/>
        <v>3586.7139997866161</v>
      </c>
    </row>
    <row r="73" spans="2:24" x14ac:dyDescent="0.25">
      <c r="B73" s="72" t="s">
        <v>77</v>
      </c>
      <c r="C73" s="150">
        <f t="shared" si="2"/>
        <v>8266.7545053606391</v>
      </c>
      <c r="D73" s="150">
        <f t="shared" si="2"/>
        <v>8641.6659782902643</v>
      </c>
      <c r="E73" s="150">
        <f t="shared" si="2"/>
        <v>8095.211255745794</v>
      </c>
      <c r="F73" s="150">
        <f t="shared" si="2"/>
        <v>7441.9486648772909</v>
      </c>
      <c r="G73" s="150">
        <f t="shared" si="2"/>
        <v>6991.6667612689707</v>
      </c>
      <c r="H73" s="150">
        <f t="shared" si="2"/>
        <v>7437.525582483242</v>
      </c>
      <c r="I73" s="150">
        <f t="shared" si="2"/>
        <v>6745.229135038102</v>
      </c>
      <c r="J73" s="150">
        <f t="shared" si="2"/>
        <v>6519.4252261841402</v>
      </c>
      <c r="K73" s="150">
        <f t="shared" si="2"/>
        <v>6233.0516240972465</v>
      </c>
      <c r="L73" s="150">
        <f t="shared" si="2"/>
        <v>6377.6960201729999</v>
      </c>
      <c r="M73" s="150">
        <f t="shared" si="2"/>
        <v>6107.1884156346605</v>
      </c>
      <c r="N73" s="150">
        <f t="shared" si="2"/>
        <v>5159.7877020116202</v>
      </c>
      <c r="O73" s="150">
        <f t="shared" si="2"/>
        <v>5134.2310229831164</v>
      </c>
      <c r="P73" s="150">
        <f t="shared" si="2"/>
        <v>5082.4673291879717</v>
      </c>
      <c r="Q73" s="150">
        <f t="shared" si="2"/>
        <v>4932.0577594153119</v>
      </c>
      <c r="R73" s="150">
        <f t="shared" si="2"/>
        <v>4823.3385500416489</v>
      </c>
      <c r="S73" s="150">
        <f t="shared" si="2"/>
        <v>5071.2847003930638</v>
      </c>
      <c r="T73" s="150">
        <f t="shared" si="2"/>
        <v>4790.8326910982942</v>
      </c>
      <c r="U73" s="150">
        <f t="shared" si="2"/>
        <v>4985.1747102614481</v>
      </c>
      <c r="V73" s="150">
        <f t="shared" si="2"/>
        <v>3266.7886232325927</v>
      </c>
      <c r="W73" s="150">
        <f t="shared" si="1"/>
        <v>4205.151360661569</v>
      </c>
      <c r="X73" s="150">
        <f t="shared" si="1"/>
        <v>4483.3360704949237</v>
      </c>
    </row>
    <row r="74" spans="2:24" x14ac:dyDescent="0.25">
      <c r="B74" s="72" t="s">
        <v>78</v>
      </c>
      <c r="C74" s="150">
        <f t="shared" si="2"/>
        <v>8663.7580323167767</v>
      </c>
      <c r="D74" s="150">
        <f t="shared" si="2"/>
        <v>8598.85500042069</v>
      </c>
      <c r="E74" s="150">
        <f t="shared" si="2"/>
        <v>8436.0063074899408</v>
      </c>
      <c r="F74" s="150">
        <f t="shared" si="2"/>
        <v>8734.2970483864829</v>
      </c>
      <c r="G74" s="150">
        <f t="shared" si="2"/>
        <v>8615.7424503392122</v>
      </c>
      <c r="H74" s="150">
        <f t="shared" si="2"/>
        <v>8216.762535185384</v>
      </c>
      <c r="I74" s="150">
        <f t="shared" si="2"/>
        <v>7731.8719458979849</v>
      </c>
      <c r="J74" s="150">
        <f t="shared" si="2"/>
        <v>7153.089132479533</v>
      </c>
      <c r="K74" s="150">
        <f t="shared" si="2"/>
        <v>7218.7847996338141</v>
      </c>
      <c r="L74" s="150">
        <f t="shared" si="2"/>
        <v>7028.02545195121</v>
      </c>
      <c r="M74" s="150">
        <f t="shared" si="2"/>
        <v>6716.775517980881</v>
      </c>
      <c r="N74" s="150">
        <f t="shared" si="2"/>
        <v>5854.2403852374109</v>
      </c>
      <c r="O74" s="150">
        <f t="shared" si="2"/>
        <v>5399.0631532707239</v>
      </c>
      <c r="P74" s="150">
        <f t="shared" si="2"/>
        <v>4986.5487868273503</v>
      </c>
      <c r="Q74" s="150">
        <f t="shared" si="2"/>
        <v>4887.1902410543962</v>
      </c>
      <c r="R74" s="150">
        <f t="shared" si="2"/>
        <v>4813.6204445369121</v>
      </c>
      <c r="S74" s="150">
        <f t="shared" si="2"/>
        <v>4687.2816312280402</v>
      </c>
      <c r="T74" s="150">
        <f t="shared" si="2"/>
        <v>4420.9738370003606</v>
      </c>
      <c r="U74" s="150">
        <f t="shared" si="2"/>
        <v>4517.7389169500739</v>
      </c>
      <c r="V74" s="150">
        <f t="shared" si="2"/>
        <v>3105.1447493182845</v>
      </c>
      <c r="W74" s="150">
        <f t="shared" si="1"/>
        <v>4027.5114258881017</v>
      </c>
      <c r="X74" s="150">
        <f t="shared" si="1"/>
        <v>4687.5418108896411</v>
      </c>
    </row>
    <row r="75" spans="2:24" x14ac:dyDescent="0.25">
      <c r="B75" s="115" t="s">
        <v>79</v>
      </c>
      <c r="C75" s="150">
        <f t="shared" si="2"/>
        <v>6611.48640749883</v>
      </c>
      <c r="D75" s="150">
        <f t="shared" si="2"/>
        <v>6716.6834004000284</v>
      </c>
      <c r="E75" s="150">
        <f t="shared" si="2"/>
        <v>6335.4895414546099</v>
      </c>
      <c r="F75" s="150">
        <f t="shared" si="2"/>
        <v>5880.3927796820899</v>
      </c>
      <c r="G75" s="150">
        <f t="shared" si="2"/>
        <v>5600.4365627504685</v>
      </c>
      <c r="H75" s="150">
        <f t="shared" si="2"/>
        <v>5445.8373940293486</v>
      </c>
      <c r="I75" s="150">
        <f t="shared" si="2"/>
        <v>4893.8415198974299</v>
      </c>
      <c r="J75" s="150">
        <f t="shared" si="2"/>
        <v>4589.8631092126143</v>
      </c>
      <c r="K75" s="150">
        <f t="shared" si="2"/>
        <v>4523.5813107886925</v>
      </c>
      <c r="L75" s="150">
        <f t="shared" si="2"/>
        <v>4803.3413238376261</v>
      </c>
      <c r="M75" s="150">
        <f t="shared" si="2"/>
        <v>4675.9599585695369</v>
      </c>
      <c r="N75" s="150">
        <f t="shared" si="2"/>
        <v>4146.8249276426341</v>
      </c>
      <c r="O75" s="150">
        <f t="shared" si="2"/>
        <v>4104.4116039768624</v>
      </c>
      <c r="P75" s="150">
        <f t="shared" si="2"/>
        <v>3912.259945763049</v>
      </c>
      <c r="Q75" s="150">
        <f t="shared" si="2"/>
        <v>3649.7261004185048</v>
      </c>
      <c r="R75" s="150">
        <f t="shared" ref="R75:V75" si="3">R18/R46*1000000</f>
        <v>3481.6635424863207</v>
      </c>
      <c r="S75" s="150">
        <f t="shared" si="3"/>
        <v>3354.9759178378231</v>
      </c>
      <c r="T75" s="150">
        <f t="shared" si="3"/>
        <v>3593.0431686911902</v>
      </c>
      <c r="U75" s="150">
        <f t="shared" si="3"/>
        <v>3582.8452015080629</v>
      </c>
      <c r="V75" s="150">
        <f t="shared" si="3"/>
        <v>2400.0438066248198</v>
      </c>
      <c r="W75" s="150">
        <f t="shared" si="1"/>
        <v>2989.4851781137149</v>
      </c>
      <c r="X75" s="150">
        <f>X18/X46*1000000</f>
        <v>3119.3877995446082</v>
      </c>
    </row>
    <row r="76" spans="2:24" x14ac:dyDescent="0.25">
      <c r="B76" s="116" t="s">
        <v>80</v>
      </c>
      <c r="C76" s="150">
        <f t="shared" ref="C76:V86" si="4">C19/C47*1000000</f>
        <v>5302.8737341405258</v>
      </c>
      <c r="D76" s="150">
        <f t="shared" si="4"/>
        <v>5390.7268743194372</v>
      </c>
      <c r="E76" s="150">
        <f t="shared" si="4"/>
        <v>4883.8172610537285</v>
      </c>
      <c r="F76" s="150">
        <f t="shared" si="4"/>
        <v>5196.6473670430487</v>
      </c>
      <c r="G76" s="150">
        <f t="shared" si="4"/>
        <v>4685.4414517934438</v>
      </c>
      <c r="H76" s="150">
        <f t="shared" si="4"/>
        <v>5158.9919514447811</v>
      </c>
      <c r="I76" s="150">
        <f t="shared" si="4"/>
        <v>4704.6291775775599</v>
      </c>
      <c r="J76" s="150">
        <f t="shared" si="4"/>
        <v>4341.6996053891999</v>
      </c>
      <c r="K76" s="150">
        <f t="shared" si="4"/>
        <v>4318.0177620125487</v>
      </c>
      <c r="L76" s="150">
        <f t="shared" si="4"/>
        <v>4356.6149134805037</v>
      </c>
      <c r="M76" s="150">
        <f t="shared" si="4"/>
        <v>4262.449291551532</v>
      </c>
      <c r="N76" s="150">
        <f t="shared" si="4"/>
        <v>3598.4907237635903</v>
      </c>
      <c r="O76" s="150">
        <f t="shared" si="4"/>
        <v>4000.5360195320286</v>
      </c>
      <c r="P76" s="150">
        <f t="shared" si="4"/>
        <v>3584.9288672051166</v>
      </c>
      <c r="Q76" s="150">
        <f t="shared" si="4"/>
        <v>2882.3623498838315</v>
      </c>
      <c r="R76" s="150">
        <f t="shared" si="4"/>
        <v>3684.462743316315</v>
      </c>
      <c r="S76" s="150">
        <f t="shared" si="4"/>
        <v>3224.1608679561086</v>
      </c>
      <c r="T76" s="150">
        <f t="shared" si="4"/>
        <v>3199.2112636381471</v>
      </c>
      <c r="U76" s="150">
        <f t="shared" si="4"/>
        <v>3242.4162080280198</v>
      </c>
      <c r="V76" s="150">
        <f t="shared" si="4"/>
        <v>2004.6136849887903</v>
      </c>
      <c r="W76" s="150">
        <f t="shared" si="1"/>
        <v>2880.4674981501189</v>
      </c>
      <c r="X76" s="150">
        <f t="shared" si="1"/>
        <v>2839.9929260249464</v>
      </c>
    </row>
    <row r="77" spans="2:24" x14ac:dyDescent="0.25">
      <c r="B77" s="116" t="s">
        <v>81</v>
      </c>
      <c r="C77" s="150">
        <f t="shared" si="4"/>
        <v>7023.7906520175102</v>
      </c>
      <c r="D77" s="150">
        <f t="shared" si="4"/>
        <v>7175.9460069052857</v>
      </c>
      <c r="E77" s="150">
        <f t="shared" si="4"/>
        <v>6825.0227902096703</v>
      </c>
      <c r="F77" s="150">
        <f t="shared" si="4"/>
        <v>7032.6288790513772</v>
      </c>
      <c r="G77" s="150">
        <f t="shared" si="4"/>
        <v>6953.4955478406901</v>
      </c>
      <c r="H77" s="150">
        <f t="shared" si="4"/>
        <v>6039.7687822588068</v>
      </c>
      <c r="I77" s="150">
        <f t="shared" si="4"/>
        <v>4772.526157751875</v>
      </c>
      <c r="J77" s="150">
        <f t="shared" si="4"/>
        <v>4689.9537718592946</v>
      </c>
      <c r="K77" s="150">
        <f t="shared" si="4"/>
        <v>5187.4443072018803</v>
      </c>
      <c r="L77" s="150">
        <f t="shared" si="4"/>
        <v>5755.0514317307025</v>
      </c>
      <c r="M77" s="150">
        <f t="shared" si="4"/>
        <v>4947.5313174214098</v>
      </c>
      <c r="N77" s="150">
        <f t="shared" si="4"/>
        <v>4203.8327357770322</v>
      </c>
      <c r="O77" s="150">
        <f t="shared" si="4"/>
        <v>4129.6224713310148</v>
      </c>
      <c r="P77" s="150">
        <f t="shared" si="4"/>
        <v>3978.5038179761905</v>
      </c>
      <c r="Q77" s="150">
        <f t="shared" si="4"/>
        <v>3922.3300970873788</v>
      </c>
      <c r="R77" s="150">
        <f t="shared" si="4"/>
        <v>3655.7670049171038</v>
      </c>
      <c r="S77" s="150">
        <f t="shared" si="4"/>
        <v>4155.9305128418246</v>
      </c>
      <c r="T77" s="150">
        <f t="shared" si="4"/>
        <v>4051.1465431906872</v>
      </c>
      <c r="U77" s="150">
        <f t="shared" si="4"/>
        <v>4159.6149647647453</v>
      </c>
      <c r="V77" s="150">
        <f t="shared" si="4"/>
        <v>2641.3048508770194</v>
      </c>
      <c r="W77" s="150">
        <f t="shared" si="1"/>
        <v>3622.1389929255097</v>
      </c>
      <c r="X77" s="150">
        <f t="shared" si="1"/>
        <v>3664.5025947150325</v>
      </c>
    </row>
    <row r="78" spans="2:24" x14ac:dyDescent="0.25">
      <c r="B78" s="116" t="s">
        <v>82</v>
      </c>
      <c r="C78" s="150">
        <f t="shared" si="4"/>
        <v>8562.3078942243374</v>
      </c>
      <c r="D78" s="150">
        <f t="shared" si="4"/>
        <v>9083.8920179722863</v>
      </c>
      <c r="E78" s="150">
        <f t="shared" si="4"/>
        <v>8151.0605242165429</v>
      </c>
      <c r="F78" s="150">
        <f t="shared" si="4"/>
        <v>6512.3142092130674</v>
      </c>
      <c r="G78" s="150">
        <f t="shared" si="4"/>
        <v>6269.5718533722802</v>
      </c>
      <c r="H78" s="150">
        <f t="shared" si="4"/>
        <v>5978.9609800140734</v>
      </c>
      <c r="I78" s="150">
        <f t="shared" si="4"/>
        <v>5394.9430883547038</v>
      </c>
      <c r="J78" s="150">
        <f t="shared" si="4"/>
        <v>4885.2258541183664</v>
      </c>
      <c r="K78" s="150">
        <f t="shared" si="4"/>
        <v>4334.4600616099024</v>
      </c>
      <c r="L78" s="150">
        <f t="shared" si="4"/>
        <v>4699.3953444656781</v>
      </c>
      <c r="M78" s="150">
        <f t="shared" si="4"/>
        <v>5102.8201107844998</v>
      </c>
      <c r="N78" s="150">
        <f t="shared" si="4"/>
        <v>5017.2526345239203</v>
      </c>
      <c r="O78" s="150">
        <f t="shared" si="4"/>
        <v>4730.8476722925679</v>
      </c>
      <c r="P78" s="150">
        <f t="shared" si="4"/>
        <v>4458.9280252631188</v>
      </c>
      <c r="Q78" s="150">
        <f t="shared" si="4"/>
        <v>4248.7627229433183</v>
      </c>
      <c r="R78" s="150">
        <f t="shared" si="4"/>
        <v>3714.5827025305985</v>
      </c>
      <c r="S78" s="150">
        <f t="shared" si="4"/>
        <v>3303.8577397726167</v>
      </c>
      <c r="T78" s="150">
        <f t="shared" si="4"/>
        <v>3969.1532892666032</v>
      </c>
      <c r="U78" s="150">
        <f t="shared" si="4"/>
        <v>3629.3115827112219</v>
      </c>
      <c r="V78" s="150">
        <f t="shared" si="4"/>
        <v>2716.4039381510365</v>
      </c>
      <c r="W78" s="150">
        <f t="shared" ref="W78:X86" si="5">W21/W49*1000000</f>
        <v>3136.1900072189737</v>
      </c>
      <c r="X78" s="150">
        <f t="shared" si="5"/>
        <v>3363.4308270880638</v>
      </c>
    </row>
    <row r="79" spans="2:24" x14ac:dyDescent="0.25">
      <c r="B79" s="116" t="s">
        <v>83</v>
      </c>
      <c r="C79" s="150">
        <f t="shared" si="4"/>
        <v>5813.0857273034353</v>
      </c>
      <c r="D79" s="150">
        <f t="shared" si="4"/>
        <v>5566.0421753839237</v>
      </c>
      <c r="E79" s="150">
        <f t="shared" si="4"/>
        <v>5683.1938351795679</v>
      </c>
      <c r="F79" s="150">
        <f t="shared" si="4"/>
        <v>5043.8224190908422</v>
      </c>
      <c r="G79" s="150">
        <f t="shared" si="4"/>
        <v>4753.3396866364683</v>
      </c>
      <c r="H79" s="150">
        <f t="shared" si="4"/>
        <v>4789.4776314326282</v>
      </c>
      <c r="I79" s="150">
        <f t="shared" si="4"/>
        <v>4736.676809333313</v>
      </c>
      <c r="J79" s="150">
        <f t="shared" si="4"/>
        <v>4468.7513174384785</v>
      </c>
      <c r="K79" s="150">
        <f t="shared" si="4"/>
        <v>4315.7664241010734</v>
      </c>
      <c r="L79" s="150">
        <f t="shared" si="4"/>
        <v>4486.6944329634689</v>
      </c>
      <c r="M79" s="150">
        <f t="shared" si="4"/>
        <v>4435.9136241744591</v>
      </c>
      <c r="N79" s="150">
        <f t="shared" si="4"/>
        <v>3817.2107186667449</v>
      </c>
      <c r="O79" s="150">
        <f t="shared" si="4"/>
        <v>3651.5448402831094</v>
      </c>
      <c r="P79" s="150">
        <f t="shared" si="4"/>
        <v>3664.7413774363945</v>
      </c>
      <c r="Q79" s="150">
        <f t="shared" si="4"/>
        <v>3536.6250162245242</v>
      </c>
      <c r="R79" s="150">
        <f t="shared" si="4"/>
        <v>2991.9060794910915</v>
      </c>
      <c r="S79" s="150">
        <f t="shared" si="4"/>
        <v>2860.0426794357986</v>
      </c>
      <c r="T79" s="150">
        <f t="shared" si="4"/>
        <v>3221.0673517326986</v>
      </c>
      <c r="U79" s="150">
        <f t="shared" si="4"/>
        <v>3346.8726753257015</v>
      </c>
      <c r="V79" s="150">
        <f t="shared" si="4"/>
        <v>2249.172805697197</v>
      </c>
      <c r="W79" s="150">
        <f t="shared" si="5"/>
        <v>2443.4795148291164</v>
      </c>
      <c r="X79" s="150">
        <f t="shared" si="5"/>
        <v>2693.0811930483669</v>
      </c>
    </row>
    <row r="80" spans="2:24" x14ac:dyDescent="0.25">
      <c r="B80" s="72" t="s">
        <v>84</v>
      </c>
      <c r="C80" s="150">
        <f t="shared" si="4"/>
        <v>4940.326466747083</v>
      </c>
      <c r="D80" s="150">
        <f t="shared" si="4"/>
        <v>4377.3445878755056</v>
      </c>
      <c r="E80" s="150">
        <f t="shared" si="4"/>
        <v>3542.7786621718637</v>
      </c>
      <c r="F80" s="150">
        <f t="shared" si="4"/>
        <v>2902.7304100848787</v>
      </c>
      <c r="G80" s="150">
        <f t="shared" si="4"/>
        <v>2807.9852079350653</v>
      </c>
      <c r="H80" s="150">
        <f t="shared" si="4"/>
        <v>3000.9956133245464</v>
      </c>
      <c r="I80" s="150">
        <f t="shared" si="4"/>
        <v>2721.2855554540674</v>
      </c>
      <c r="J80" s="150">
        <f t="shared" si="4"/>
        <v>2914.5837895575978</v>
      </c>
      <c r="K80" s="150">
        <f t="shared" si="4"/>
        <v>2647.6214849112434</v>
      </c>
      <c r="L80" s="150">
        <f t="shared" si="4"/>
        <v>3348.3682253806946</v>
      </c>
      <c r="M80" s="150">
        <f t="shared" si="4"/>
        <v>3206.4536241196565</v>
      </c>
      <c r="N80" s="150">
        <f t="shared" si="4"/>
        <v>3047.8668120460875</v>
      </c>
      <c r="O80" s="150">
        <f t="shared" si="4"/>
        <v>2554.665857689145</v>
      </c>
      <c r="P80" s="150">
        <f t="shared" si="4"/>
        <v>2505.2258948093449</v>
      </c>
      <c r="Q80" s="150">
        <f t="shared" si="4"/>
        <v>2323.6952547696906</v>
      </c>
      <c r="R80" s="150">
        <f t="shared" si="4"/>
        <v>2541.9371113116204</v>
      </c>
      <c r="S80" s="150">
        <f t="shared" si="4"/>
        <v>2494.4549599651364</v>
      </c>
      <c r="T80" s="150">
        <f t="shared" si="4"/>
        <v>2395.3312340051839</v>
      </c>
      <c r="U80" s="150">
        <f t="shared" si="4"/>
        <v>3021.6479730467677</v>
      </c>
      <c r="V80" s="150">
        <f t="shared" si="4"/>
        <v>1832.5179469074158</v>
      </c>
      <c r="W80" s="150">
        <f t="shared" si="5"/>
        <v>2121.2596599163776</v>
      </c>
      <c r="X80" s="150">
        <f t="shared" si="5"/>
        <v>2065.9384405253386</v>
      </c>
    </row>
    <row r="81" spans="2:24" x14ac:dyDescent="0.25">
      <c r="B81" s="72" t="s">
        <v>85</v>
      </c>
      <c r="C81" s="150">
        <f t="shared" si="4"/>
        <v>2812.5632500208844</v>
      </c>
      <c r="D81" s="150">
        <f t="shared" si="4"/>
        <v>3315.4272321504905</v>
      </c>
      <c r="E81" s="150">
        <f t="shared" si="4"/>
        <v>2998.1609507374033</v>
      </c>
      <c r="F81" s="150">
        <f t="shared" si="4"/>
        <v>2678.4694067674995</v>
      </c>
      <c r="G81" s="150">
        <f t="shared" si="4"/>
        <v>3006.3693338872463</v>
      </c>
      <c r="H81" s="150">
        <f t="shared" si="4"/>
        <v>2854.3718725286612</v>
      </c>
      <c r="I81" s="150">
        <f t="shared" si="4"/>
        <v>2900.1044730172548</v>
      </c>
      <c r="J81" s="150">
        <f t="shared" si="4"/>
        <v>3002.4707328205291</v>
      </c>
      <c r="K81" s="150">
        <f t="shared" si="4"/>
        <v>3071.3257780408912</v>
      </c>
      <c r="L81" s="150">
        <f t="shared" si="4"/>
        <v>2931.9988640009092</v>
      </c>
      <c r="M81" s="150">
        <f t="shared" si="4"/>
        <v>2625.4847464726595</v>
      </c>
      <c r="N81" s="150">
        <f t="shared" si="4"/>
        <v>2541.5471792938597</v>
      </c>
      <c r="O81" s="150">
        <f t="shared" si="4"/>
        <v>2381.8042123928431</v>
      </c>
      <c r="P81" s="150">
        <f t="shared" si="4"/>
        <v>2406.7890043141438</v>
      </c>
      <c r="Q81" s="150">
        <f t="shared" si="4"/>
        <v>2372.5430789917132</v>
      </c>
      <c r="R81" s="150">
        <f t="shared" si="4"/>
        <v>2577.2346977122074</v>
      </c>
      <c r="S81" s="150">
        <f t="shared" si="4"/>
        <v>2559.8934030576424</v>
      </c>
      <c r="T81" s="150">
        <f t="shared" si="4"/>
        <v>2545.9046976575173</v>
      </c>
      <c r="U81" s="150">
        <f t="shared" si="4"/>
        <v>2631.2310553372322</v>
      </c>
      <c r="V81" s="150">
        <f t="shared" si="4"/>
        <v>1756.6418554456823</v>
      </c>
      <c r="W81" s="150">
        <f t="shared" si="5"/>
        <v>2281.6899405085751</v>
      </c>
      <c r="X81" s="150">
        <f t="shared" si="5"/>
        <v>2492.7995089174287</v>
      </c>
    </row>
    <row r="82" spans="2:24" x14ac:dyDescent="0.25">
      <c r="B82" s="72" t="s">
        <v>86</v>
      </c>
      <c r="C82" s="150">
        <f t="shared" si="4"/>
        <v>4427.1300654624702</v>
      </c>
      <c r="D82" s="150">
        <f t="shared" si="4"/>
        <v>4696.8563874326092</v>
      </c>
      <c r="E82" s="150">
        <f t="shared" si="4"/>
        <v>4435.2610449141521</v>
      </c>
      <c r="F82" s="150">
        <f t="shared" si="4"/>
        <v>4274.8825966107506</v>
      </c>
      <c r="G82" s="150">
        <f t="shared" si="4"/>
        <v>4622.8274414315138</v>
      </c>
      <c r="H82" s="150">
        <f t="shared" si="4"/>
        <v>4770.1825372755266</v>
      </c>
      <c r="I82" s="150">
        <f t="shared" si="4"/>
        <v>4835.2230201100201</v>
      </c>
      <c r="J82" s="150">
        <f t="shared" si="4"/>
        <v>4970.6841517762668</v>
      </c>
      <c r="K82" s="150">
        <f t="shared" si="4"/>
        <v>5227.7406104579286</v>
      </c>
      <c r="L82" s="150">
        <f t="shared" si="4"/>
        <v>5109.0931530558673</v>
      </c>
      <c r="M82" s="150">
        <f t="shared" si="4"/>
        <v>4939.5717274545041</v>
      </c>
      <c r="N82" s="150">
        <f t="shared" si="4"/>
        <v>4044.5108562126229</v>
      </c>
      <c r="O82" s="150">
        <f t="shared" si="4"/>
        <v>4198.416369196204</v>
      </c>
      <c r="P82" s="150">
        <f t="shared" si="4"/>
        <v>3910.794384562103</v>
      </c>
      <c r="Q82" s="150">
        <f t="shared" si="4"/>
        <v>3859.8722783410494</v>
      </c>
      <c r="R82" s="150">
        <f t="shared" si="4"/>
        <v>4121.0728770983724</v>
      </c>
      <c r="S82" s="150">
        <f t="shared" si="4"/>
        <v>4016.4320819615327</v>
      </c>
      <c r="T82" s="150">
        <f t="shared" si="4"/>
        <v>4049.1474073697041</v>
      </c>
      <c r="U82" s="150">
        <f t="shared" si="4"/>
        <v>4077.270892198133</v>
      </c>
      <c r="V82" s="150">
        <f t="shared" si="4"/>
        <v>2892.5780155449124</v>
      </c>
      <c r="W82" s="150">
        <f t="shared" si="5"/>
        <v>3569.1748131980808</v>
      </c>
      <c r="X82" s="150">
        <f t="shared" si="5"/>
        <v>3641.0891392563353</v>
      </c>
    </row>
    <row r="83" spans="2:24" x14ac:dyDescent="0.25">
      <c r="B83" s="72" t="s">
        <v>87</v>
      </c>
      <c r="C83" s="150">
        <f t="shared" si="4"/>
        <v>2396.9772011363075</v>
      </c>
      <c r="D83" s="150">
        <f t="shared" si="4"/>
        <v>2609.9237486287834</v>
      </c>
      <c r="E83" s="150">
        <f t="shared" si="4"/>
        <v>2491.2294267650832</v>
      </c>
      <c r="F83" s="150">
        <f t="shared" si="4"/>
        <v>2369.3051217068428</v>
      </c>
      <c r="G83" s="150">
        <f t="shared" si="4"/>
        <v>2440.6403807669426</v>
      </c>
      <c r="H83" s="150">
        <f t="shared" si="4"/>
        <v>2587.0230707385931</v>
      </c>
      <c r="I83" s="150">
        <f t="shared" si="4"/>
        <v>2578.8317482841899</v>
      </c>
      <c r="J83" s="150">
        <f t="shared" si="4"/>
        <v>2770.2747132159352</v>
      </c>
      <c r="K83" s="150">
        <f t="shared" si="4"/>
        <v>2787.085191961135</v>
      </c>
      <c r="L83" s="150">
        <f t="shared" si="4"/>
        <v>3463.9610523565252</v>
      </c>
      <c r="M83" s="150">
        <f t="shared" si="4"/>
        <v>3068.5687195621254</v>
      </c>
      <c r="N83" s="150">
        <f t="shared" si="4"/>
        <v>2824.7659714238794</v>
      </c>
      <c r="O83" s="150">
        <f t="shared" si="4"/>
        <v>2561.2035749338456</v>
      </c>
      <c r="P83" s="150">
        <f t="shared" si="4"/>
        <v>2657.8477873025545</v>
      </c>
      <c r="Q83" s="150">
        <f t="shared" si="4"/>
        <v>2732.8642674497842</v>
      </c>
      <c r="R83" s="150">
        <f t="shared" si="4"/>
        <v>2673.6085442826316</v>
      </c>
      <c r="S83" s="150">
        <f t="shared" si="4"/>
        <v>2399.5615266169812</v>
      </c>
      <c r="T83" s="150">
        <f t="shared" si="4"/>
        <v>2869.2306663516279</v>
      </c>
      <c r="U83" s="150">
        <f t="shared" si="4"/>
        <v>2669.4464406331481</v>
      </c>
      <c r="V83" s="150">
        <f t="shared" si="4"/>
        <v>1922.8248044399775</v>
      </c>
      <c r="W83" s="150">
        <f t="shared" si="5"/>
        <v>2454.2068566820521</v>
      </c>
      <c r="X83" s="150">
        <f t="shared" si="5"/>
        <v>2512.1785037242348</v>
      </c>
    </row>
    <row r="84" spans="2:24" x14ac:dyDescent="0.25">
      <c r="B84" s="72" t="s">
        <v>88</v>
      </c>
      <c r="C84" s="150">
        <f t="shared" si="4"/>
        <v>3645.9744414261368</v>
      </c>
      <c r="D84" s="150">
        <f t="shared" si="4"/>
        <v>3940.6659560793141</v>
      </c>
      <c r="E84" s="150">
        <f t="shared" si="4"/>
        <v>3637.169017619397</v>
      </c>
      <c r="F84" s="150">
        <f t="shared" si="4"/>
        <v>3465.8911031942903</v>
      </c>
      <c r="G84" s="150">
        <f t="shared" si="4"/>
        <v>3335.197964155303</v>
      </c>
      <c r="H84" s="150">
        <f t="shared" si="4"/>
        <v>3100.240345766078</v>
      </c>
      <c r="I84" s="150">
        <f t="shared" si="4"/>
        <v>2970.8904369623519</v>
      </c>
      <c r="J84" s="150">
        <f t="shared" si="4"/>
        <v>2856.699364498154</v>
      </c>
      <c r="K84" s="150">
        <f t="shared" si="4"/>
        <v>2985.1872235404494</v>
      </c>
      <c r="L84" s="150">
        <f t="shared" si="4"/>
        <v>2861.3623075201617</v>
      </c>
      <c r="M84" s="150">
        <f t="shared" si="4"/>
        <v>2596.5687835689373</v>
      </c>
      <c r="N84" s="150">
        <f t="shared" si="4"/>
        <v>2389.7433862312723</v>
      </c>
      <c r="O84" s="150">
        <f t="shared" si="4"/>
        <v>2408.2704526997522</v>
      </c>
      <c r="P84" s="150">
        <f t="shared" si="4"/>
        <v>2264.9853873148031</v>
      </c>
      <c r="Q84" s="150">
        <f t="shared" si="4"/>
        <v>2413.4632221582624</v>
      </c>
      <c r="R84" s="150">
        <f t="shared" si="4"/>
        <v>2510.4546408600731</v>
      </c>
      <c r="S84" s="150">
        <f t="shared" si="4"/>
        <v>2520.1108786600034</v>
      </c>
      <c r="T84" s="150">
        <f t="shared" si="4"/>
        <v>2534.748524481281</v>
      </c>
      <c r="U84" s="150">
        <f t="shared" si="4"/>
        <v>2391.4048150208173</v>
      </c>
      <c r="V84" s="150">
        <f t="shared" si="4"/>
        <v>1738.6158348805009</v>
      </c>
      <c r="W84" s="150">
        <f t="shared" si="5"/>
        <v>2168.4286158304976</v>
      </c>
      <c r="X84" s="150">
        <f t="shared" si="5"/>
        <v>2414.8691108527569</v>
      </c>
    </row>
    <row r="85" spans="2:24" x14ac:dyDescent="0.25">
      <c r="B85" s="72" t="s">
        <v>89</v>
      </c>
      <c r="C85" s="150">
        <f t="shared" si="4"/>
        <v>4623.4560912440293</v>
      </c>
      <c r="D85" s="150">
        <f t="shared" si="4"/>
        <v>4776.9507895942852</v>
      </c>
      <c r="E85" s="150">
        <f t="shared" si="4"/>
        <v>4461.861504068348</v>
      </c>
      <c r="F85" s="150">
        <f t="shared" si="4"/>
        <v>4185.1705597030732</v>
      </c>
      <c r="G85" s="150">
        <f t="shared" si="4"/>
        <v>4316.9275119430185</v>
      </c>
      <c r="H85" s="150">
        <f t="shared" si="4"/>
        <v>4244.6505557786759</v>
      </c>
      <c r="I85" s="150">
        <f t="shared" si="4"/>
        <v>4283.3430851536677</v>
      </c>
      <c r="J85" s="150">
        <f t="shared" si="4"/>
        <v>4352.9660702338779</v>
      </c>
      <c r="K85" s="150">
        <f t="shared" si="4"/>
        <v>4315.8237308968173</v>
      </c>
      <c r="L85" s="150">
        <f t="shared" si="4"/>
        <v>4355.7066755005453</v>
      </c>
      <c r="M85" s="150">
        <f t="shared" si="4"/>
        <v>3977.501988849795</v>
      </c>
      <c r="N85" s="150">
        <f t="shared" si="4"/>
        <v>3503.1435958687498</v>
      </c>
      <c r="O85" s="150">
        <f t="shared" si="4"/>
        <v>3511.7352699188355</v>
      </c>
      <c r="P85" s="150">
        <f t="shared" si="4"/>
        <v>3409.5264954786585</v>
      </c>
      <c r="Q85" s="150">
        <f t="shared" si="4"/>
        <v>3234.2350477928799</v>
      </c>
      <c r="R85" s="150">
        <f t="shared" si="4"/>
        <v>3326.0871742985087</v>
      </c>
      <c r="S85" s="150">
        <f t="shared" si="4"/>
        <v>3317.9141152780098</v>
      </c>
      <c r="T85" s="150">
        <f t="shared" si="4"/>
        <v>3333.354989921565</v>
      </c>
      <c r="U85" s="150">
        <f t="shared" si="4"/>
        <v>3287.6668644758834</v>
      </c>
      <c r="V85" s="150">
        <f t="shared" si="4"/>
        <v>2387.4767676778079</v>
      </c>
      <c r="W85" s="150">
        <f t="shared" si="5"/>
        <v>2997.4033400523881</v>
      </c>
      <c r="X85" s="150">
        <f t="shared" si="5"/>
        <v>3150.9187242707708</v>
      </c>
    </row>
    <row r="86" spans="2:24" x14ac:dyDescent="0.25">
      <c r="B86" s="72" t="s">
        <v>90</v>
      </c>
      <c r="C86" s="150">
        <f t="shared" si="4"/>
        <v>4541.1677717372495</v>
      </c>
      <c r="D86" s="150">
        <f t="shared" si="4"/>
        <v>4769.9524874719773</v>
      </c>
      <c r="E86" s="150">
        <f t="shared" si="4"/>
        <v>4427.6340198043563</v>
      </c>
      <c r="F86" s="150">
        <f t="shared" si="4"/>
        <v>4878.0920126362207</v>
      </c>
      <c r="G86" s="150">
        <f t="shared" si="4"/>
        <v>4691.0915025221939</v>
      </c>
      <c r="H86" s="150">
        <f t="shared" si="4"/>
        <v>4649.6668236251562</v>
      </c>
      <c r="I86" s="150">
        <f t="shared" si="4"/>
        <v>4143.2394421814579</v>
      </c>
      <c r="J86" s="150">
        <f t="shared" si="4"/>
        <v>4074.875226630109</v>
      </c>
      <c r="K86" s="150">
        <f t="shared" si="4"/>
        <v>4248.1644107365337</v>
      </c>
      <c r="L86" s="150">
        <f t="shared" si="4"/>
        <v>3793.8761352017077</v>
      </c>
      <c r="M86" s="150">
        <f t="shared" si="4"/>
        <v>3502.3582626176717</v>
      </c>
      <c r="N86" s="150">
        <f t="shared" si="4"/>
        <v>3180.3851873695862</v>
      </c>
      <c r="O86" s="150">
        <f t="shared" si="4"/>
        <v>3341.8896432566066</v>
      </c>
      <c r="P86" s="150">
        <f t="shared" si="4"/>
        <v>3217.6470766425236</v>
      </c>
      <c r="Q86" s="150">
        <f t="shared" si="4"/>
        <v>3199.5050945965736</v>
      </c>
      <c r="R86" s="150">
        <f t="shared" si="4"/>
        <v>3166.4995085887945</v>
      </c>
      <c r="S86" s="150">
        <f t="shared" si="4"/>
        <v>3087.6296215373945</v>
      </c>
      <c r="T86" s="150">
        <f t="shared" si="4"/>
        <v>3102.0838245017285</v>
      </c>
      <c r="U86" s="150">
        <f t="shared" si="4"/>
        <v>3323.5638450182723</v>
      </c>
      <c r="V86" s="150">
        <f>V29/V57*1000000</f>
        <v>2086.4144125009957</v>
      </c>
      <c r="W86" s="150">
        <f t="shared" si="5"/>
        <v>2822.3828048656519</v>
      </c>
      <c r="X86" s="150">
        <f>X29/X57*1000000</f>
        <v>2879.1123463502026</v>
      </c>
    </row>
    <row r="89" spans="2:24" x14ac:dyDescent="0.25">
      <c r="B89" s="699" t="s">
        <v>490</v>
      </c>
      <c r="C89" s="1" t="s">
        <v>122</v>
      </c>
    </row>
    <row r="90" spans="2:24" x14ac:dyDescent="0.25">
      <c r="C90" s="151"/>
    </row>
    <row r="106" spans="3:3" x14ac:dyDescent="0.25">
      <c r="C106" s="135" t="s">
        <v>118</v>
      </c>
    </row>
  </sheetData>
  <mergeCells count="1">
    <mergeCell ref="C2:X2"/>
  </mergeCells>
  <hyperlinks>
    <hyperlink ref="N3" r:id="rId1" display="http://dati.istat.it/OECDStat_Metadata/ShowMetadata.ashx?Dataset=DCIS_MORTIFERITISTR1&amp;Coords=[TIME].[2012]&amp;ShowOnWeb=true&amp;Lang=it"/>
    <hyperlink ref="O3" r:id="rId2" display="http://dati.istat.it/OECDStat_Metadata/ShowMetadata.ashx?Dataset=DCIS_MORTIFERITISTR1&amp;Coords=[TIME].[2013]&amp;ShowOnWeb=true&amp;Lang=it"/>
    <hyperlink ref="T3" r:id="rId3" display="http://dati.istat.it/OECDStat_Metadata/ShowMetadata.ashx?Dataset=DCIS_MORTIFERITISTR1&amp;Coords=[TIME].[2018]&amp;ShowOnWeb=true&amp;Lang=it"/>
    <hyperlink ref="B89" location="Indice!B1" display="Torna all'indice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41</vt:i4>
      </vt:variant>
    </vt:vector>
  </HeadingPairs>
  <TitlesOfParts>
    <vt:vector size="41" baseType="lpstr">
      <vt:lpstr>Indice</vt:lpstr>
      <vt:lpstr>Tab 1.1 Graf 1.1</vt:lpstr>
      <vt:lpstr>Tab 1.2</vt:lpstr>
      <vt:lpstr>Graf 1.2 1.3</vt:lpstr>
      <vt:lpstr>Tab 1.3</vt:lpstr>
      <vt:lpstr>Graf 1.4 1.5</vt:lpstr>
      <vt:lpstr>Tab 2.1-2.2, 2.7-2.8</vt:lpstr>
      <vt:lpstr>Graf 2.1</vt:lpstr>
      <vt:lpstr>Graf 2.7</vt:lpstr>
      <vt:lpstr>Tab 2.3, Graf 2.2</vt:lpstr>
      <vt:lpstr>Tab. 2.9, Graf 2.8</vt:lpstr>
      <vt:lpstr>Graf 2.3</vt:lpstr>
      <vt:lpstr>Graf 2.9</vt:lpstr>
      <vt:lpstr>Tab 2.4-2.6, Graf 2.4-2.6,3.13</vt:lpstr>
      <vt:lpstr>Graf 2.10-2.12,3.14</vt:lpstr>
      <vt:lpstr>Tab 2.10 Graf 2.13 3.17</vt:lpstr>
      <vt:lpstr>Graf 3.1</vt:lpstr>
      <vt:lpstr>Graf 3.2</vt:lpstr>
      <vt:lpstr>Graf 3.3</vt:lpstr>
      <vt:lpstr>Tab 3.1 3.2</vt:lpstr>
      <vt:lpstr>Graf 3.4</vt:lpstr>
      <vt:lpstr>Graf 3.5</vt:lpstr>
      <vt:lpstr>Graf 3.6</vt:lpstr>
      <vt:lpstr>Tab 3.3</vt:lpstr>
      <vt:lpstr>Graf 3.15</vt:lpstr>
      <vt:lpstr>Graf 3.16</vt:lpstr>
      <vt:lpstr>Graf_3.7 3.8 3.9 3.10 3.11 3.12</vt:lpstr>
      <vt:lpstr>Graf 3.18</vt:lpstr>
      <vt:lpstr>Graf 3.19</vt:lpstr>
      <vt:lpstr>Graf 3.20</vt:lpstr>
      <vt:lpstr>Graf  3.21</vt:lpstr>
      <vt:lpstr>Tab 3.4 Graf 3.22</vt:lpstr>
      <vt:lpstr>Tab 3.5</vt:lpstr>
      <vt:lpstr>Tab 3.6</vt:lpstr>
      <vt:lpstr>Graf 3.23</vt:lpstr>
      <vt:lpstr>Graf 3.24</vt:lpstr>
      <vt:lpstr>Tab 4.1</vt:lpstr>
      <vt:lpstr>Graf 4.1</vt:lpstr>
      <vt:lpstr>Graf 4.2</vt:lpstr>
      <vt:lpstr>Graf 4.3</vt:lpstr>
      <vt:lpstr>Graf 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2024-03-14T16:42:23Z</dcterms:modified>
</cp:coreProperties>
</file>