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Conti_annuali\2023\Dati per sito\"/>
    </mc:Choice>
  </mc:AlternateContent>
  <bookViews>
    <workbookView xWindow="0" yWindow="0" windowWidth="21870" windowHeight="13170" tabRatio="599"/>
  </bookViews>
  <sheets>
    <sheet name="T1 G1 G2 G3" sheetId="1" r:id="rId1"/>
    <sheet name="T2" sheetId="2" r:id="rId2"/>
    <sheet name="T3 G4 G5 G6" sheetId="3" r:id="rId3"/>
    <sheet name="T4 G7" sheetId="4" r:id="rId4"/>
    <sheet name="T5 G8" sheetId="5" r:id="rId5"/>
    <sheet name="T6 G9" sheetId="6" r:id="rId6"/>
    <sheet name="T7" sheetId="7" r:id="rId7"/>
    <sheet name="G10" sheetId="9" r:id="rId8"/>
    <sheet name=" T8 G11 G12" sheetId="10" r:id="rId9"/>
    <sheet name="T9" sheetId="11" r:id="rId10"/>
    <sheet name="G13" sheetId="12" r:id="rId11"/>
  </sheets>
  <definedNames>
    <definedName name="_xlnm._FilterDatabase" localSheetId="2" hidden="1">'T3 G4 G5 G6'!$C$67:$D$94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0" l="1"/>
  <c r="D30" i="5"/>
  <c r="E30" i="5"/>
  <c r="F30" i="5" s="1"/>
  <c r="F8" i="4"/>
  <c r="H74" i="3"/>
  <c r="H73" i="3"/>
  <c r="H69" i="3"/>
  <c r="H70" i="3"/>
  <c r="H71" i="3"/>
  <c r="H72" i="3"/>
  <c r="H68" i="3"/>
  <c r="H8" i="3"/>
  <c r="E8" i="2"/>
  <c r="F8" i="2" s="1"/>
  <c r="G67" i="1"/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1" i="11"/>
  <c r="F22" i="11"/>
  <c r="F23" i="11"/>
  <c r="F24" i="11"/>
  <c r="F25" i="11"/>
  <c r="F26" i="11"/>
  <c r="F27" i="11"/>
  <c r="F28" i="11"/>
  <c r="F29" i="11"/>
  <c r="F30" i="11"/>
  <c r="F5" i="11"/>
  <c r="E3" i="12"/>
  <c r="E5" i="6" l="1"/>
  <c r="F12" i="5"/>
  <c r="F5" i="5"/>
  <c r="F6" i="5"/>
  <c r="D95" i="3"/>
  <c r="H5" i="3"/>
  <c r="J89" i="1" l="1"/>
  <c r="J64" i="1"/>
  <c r="O70" i="1"/>
  <c r="O69" i="1"/>
  <c r="F49" i="1"/>
  <c r="F48" i="1"/>
  <c r="F47" i="1"/>
  <c r="F46" i="1"/>
  <c r="F45" i="1"/>
  <c r="F44" i="1"/>
  <c r="F50" i="1" l="1"/>
  <c r="E8" i="7"/>
  <c r="D13" i="6"/>
  <c r="E19" i="11"/>
  <c r="G17" i="10"/>
  <c r="F21" i="12" l="1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3" i="12"/>
  <c r="E30" i="11"/>
  <c r="E29" i="11"/>
  <c r="E28" i="11"/>
  <c r="E27" i="11"/>
  <c r="E26" i="11"/>
  <c r="E25" i="11"/>
  <c r="E24" i="11"/>
  <c r="E23" i="11"/>
  <c r="E22" i="11"/>
  <c r="E21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G40" i="10"/>
  <c r="F40" i="10"/>
  <c r="G39" i="10"/>
  <c r="F39" i="10"/>
  <c r="G38" i="10"/>
  <c r="F38" i="10"/>
  <c r="G37" i="10"/>
  <c r="F37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F17" i="10"/>
  <c r="G16" i="10"/>
  <c r="F16" i="10"/>
  <c r="G15" i="10"/>
  <c r="F15" i="10"/>
  <c r="F19" i="5" l="1"/>
  <c r="H11" i="1"/>
  <c r="H6" i="1"/>
  <c r="G63" i="1"/>
  <c r="H7" i="1" l="1"/>
  <c r="H8" i="1"/>
  <c r="H9" i="1"/>
  <c r="H10" i="1"/>
  <c r="H13" i="1"/>
  <c r="H14" i="1"/>
  <c r="H16" i="1"/>
  <c r="H17" i="1"/>
  <c r="H18" i="1"/>
  <c r="H19" i="1"/>
  <c r="H20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D44" i="1" l="1"/>
  <c r="I63" i="1"/>
  <c r="F66" i="4" l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8" i="4"/>
  <c r="F47" i="4"/>
  <c r="F46" i="4"/>
  <c r="F45" i="4"/>
  <c r="F44" i="4"/>
  <c r="F43" i="4"/>
  <c r="F42" i="4"/>
  <c r="F41" i="4"/>
  <c r="F40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0" i="4"/>
  <c r="F9" i="4"/>
  <c r="F7" i="4"/>
  <c r="F6" i="4"/>
  <c r="G74" i="3" l="1"/>
  <c r="G73" i="3"/>
  <c r="E49" i="3"/>
  <c r="D49" i="3"/>
  <c r="H6" i="3"/>
  <c r="H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E6" i="7" l="1"/>
  <c r="E7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5" i="7"/>
  <c r="E7" i="6"/>
  <c r="E8" i="6"/>
  <c r="E11" i="6"/>
  <c r="E12" i="6"/>
  <c r="E15" i="6"/>
  <c r="E16" i="6"/>
  <c r="E19" i="6"/>
  <c r="E20" i="6"/>
  <c r="E23" i="6"/>
  <c r="E24" i="6"/>
  <c r="D6" i="6"/>
  <c r="E6" i="6" s="1"/>
  <c r="D7" i="6"/>
  <c r="D8" i="6"/>
  <c r="D9" i="6"/>
  <c r="E9" i="6" s="1"/>
  <c r="D10" i="6"/>
  <c r="E10" i="6" s="1"/>
  <c r="D11" i="6"/>
  <c r="D12" i="6"/>
  <c r="E13" i="6"/>
  <c r="D14" i="6"/>
  <c r="E14" i="6" s="1"/>
  <c r="D15" i="6"/>
  <c r="D16" i="6"/>
  <c r="D17" i="6"/>
  <c r="E17" i="6" s="1"/>
  <c r="D18" i="6"/>
  <c r="E18" i="6" s="1"/>
  <c r="D19" i="6"/>
  <c r="D20" i="6"/>
  <c r="D21" i="6"/>
  <c r="E21" i="6" s="1"/>
  <c r="D22" i="6"/>
  <c r="E22" i="6" s="1"/>
  <c r="D23" i="6"/>
  <c r="D24" i="6"/>
  <c r="D25" i="6"/>
  <c r="E25" i="6" s="1"/>
  <c r="D26" i="6"/>
  <c r="E26" i="6" s="1"/>
  <c r="D27" i="6"/>
  <c r="E27" i="6" s="1"/>
  <c r="D5" i="6"/>
  <c r="E27" i="5" l="1"/>
  <c r="F27" i="5" s="1"/>
  <c r="F7" i="5"/>
  <c r="F8" i="5"/>
  <c r="F9" i="5"/>
  <c r="F10" i="5"/>
  <c r="F11" i="5"/>
  <c r="F13" i="5"/>
  <c r="F14" i="5"/>
  <c r="F15" i="5"/>
  <c r="F16" i="5"/>
  <c r="F17" i="5"/>
  <c r="F18" i="5"/>
  <c r="F20" i="5"/>
  <c r="F21" i="5"/>
  <c r="F22" i="5"/>
  <c r="F23" i="5"/>
  <c r="F24" i="5"/>
  <c r="F25" i="5"/>
  <c r="E30" i="2" l="1"/>
  <c r="F30" i="2"/>
  <c r="E6" i="2"/>
  <c r="F6" i="2" s="1"/>
  <c r="E7" i="2"/>
  <c r="F7" i="2" s="1"/>
  <c r="E9" i="2"/>
  <c r="F9" i="2" s="1"/>
  <c r="E10" i="2"/>
  <c r="F10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9" i="1" l="1"/>
  <c r="D49" i="1"/>
  <c r="E48" i="1"/>
  <c r="D48" i="1"/>
  <c r="E47" i="1"/>
  <c r="D47" i="1"/>
  <c r="D46" i="1"/>
  <c r="E46" i="1"/>
  <c r="E45" i="1"/>
  <c r="D45" i="1"/>
  <c r="E44" i="1"/>
  <c r="E38" i="1"/>
  <c r="F38" i="1"/>
  <c r="H38" i="1" s="1"/>
  <c r="D38" i="1"/>
  <c r="E29" i="1"/>
  <c r="F29" i="1"/>
  <c r="H29" i="1" s="1"/>
  <c r="D29" i="1"/>
  <c r="E23" i="1"/>
  <c r="F23" i="1"/>
  <c r="H23" i="1" s="1"/>
  <c r="D23" i="1"/>
  <c r="E21" i="1"/>
  <c r="F21" i="1"/>
  <c r="H21" i="1" s="1"/>
  <c r="D21" i="1"/>
  <c r="E15" i="1"/>
  <c r="F15" i="1"/>
  <c r="H15" i="1" s="1"/>
  <c r="D15" i="1"/>
  <c r="E12" i="1"/>
  <c r="F12" i="1"/>
  <c r="H12" i="1" s="1"/>
  <c r="D12" i="1"/>
  <c r="D50" i="1" l="1"/>
  <c r="E50" i="1"/>
  <c r="E39" i="1"/>
  <c r="D39" i="1"/>
  <c r="F39" i="1"/>
  <c r="G2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C90" i="1"/>
  <c r="D90" i="1"/>
  <c r="E90" i="1"/>
  <c r="J90" i="1" l="1"/>
  <c r="G90" i="1"/>
  <c r="F63" i="1"/>
  <c r="G12" i="1"/>
  <c r="G6" i="1"/>
  <c r="H39" i="1"/>
  <c r="G38" i="1"/>
  <c r="K82" i="1"/>
  <c r="K74" i="1"/>
  <c r="K70" i="1"/>
  <c r="K89" i="1"/>
  <c r="K85" i="1"/>
  <c r="K81" i="1"/>
  <c r="K77" i="1"/>
  <c r="K73" i="1"/>
  <c r="K69" i="1"/>
  <c r="K65" i="1"/>
  <c r="K86" i="1"/>
  <c r="K78" i="1"/>
  <c r="K66" i="1"/>
  <c r="G15" i="1"/>
  <c r="K87" i="1"/>
  <c r="K83" i="1"/>
  <c r="K79" i="1"/>
  <c r="K75" i="1"/>
  <c r="K71" i="1"/>
  <c r="K67" i="1"/>
  <c r="K88" i="1"/>
  <c r="K84" i="1"/>
  <c r="K80" i="1"/>
  <c r="K76" i="1"/>
  <c r="K72" i="1"/>
  <c r="K68" i="1"/>
  <c r="K64" i="1"/>
  <c r="G18" i="1"/>
  <c r="G22" i="1"/>
  <c r="G26" i="1"/>
  <c r="G30" i="1"/>
  <c r="G34" i="1"/>
  <c r="G10" i="1"/>
  <c r="G29" i="1"/>
  <c r="G14" i="1"/>
  <c r="G19" i="1"/>
  <c r="G27" i="1"/>
  <c r="G31" i="1"/>
  <c r="G35" i="1"/>
  <c r="G39" i="1"/>
  <c r="G7" i="1"/>
  <c r="G11" i="1"/>
  <c r="G17" i="1"/>
  <c r="G33" i="1"/>
  <c r="G16" i="1"/>
  <c r="G20" i="1"/>
  <c r="G24" i="1"/>
  <c r="G28" i="1"/>
  <c r="G32" i="1"/>
  <c r="G36" i="1"/>
  <c r="G13" i="1"/>
  <c r="G8" i="1"/>
  <c r="G25" i="1"/>
  <c r="G37" i="1"/>
  <c r="G9" i="1"/>
  <c r="G21" i="1"/>
  <c r="K63" i="1"/>
  <c r="F80" i="1"/>
  <c r="F64" i="1"/>
  <c r="F87" i="1"/>
  <c r="F71" i="1"/>
  <c r="F84" i="1"/>
  <c r="F68" i="1"/>
  <c r="F88" i="1"/>
  <c r="F72" i="1"/>
  <c r="I90" i="1"/>
  <c r="F79" i="1"/>
  <c r="F76" i="1"/>
  <c r="F83" i="1"/>
  <c r="F75" i="1"/>
  <c r="F67" i="1"/>
  <c r="F90" i="1"/>
  <c r="F86" i="1"/>
  <c r="F82" i="1"/>
  <c r="F78" i="1"/>
  <c r="F74" i="1"/>
  <c r="F70" i="1"/>
  <c r="F66" i="1"/>
  <c r="F89" i="1"/>
  <c r="F85" i="1"/>
  <c r="F81" i="1"/>
  <c r="F77" i="1"/>
  <c r="F73" i="1"/>
  <c r="F69" i="1"/>
  <c r="F65" i="1"/>
  <c r="K90" i="1" l="1"/>
</calcChain>
</file>

<file path=xl/sharedStrings.xml><?xml version="1.0" encoding="utf-8"?>
<sst xmlns="http://schemas.openxmlformats.org/spreadsheetml/2006/main" count="764" uniqueCount="156">
  <si>
    <t>Totale</t>
  </si>
  <si>
    <t>Scuola</t>
  </si>
  <si>
    <t>Servizio Sanitario Naz.</t>
  </si>
  <si>
    <t>Regioni ed autonomie locali</t>
  </si>
  <si>
    <t>Corpi di Polizia</t>
  </si>
  <si>
    <t>Forze Armate</t>
  </si>
  <si>
    <t>Ministeri</t>
  </si>
  <si>
    <t>Regioni a statuto speciale e Prov. Aut.</t>
  </si>
  <si>
    <t>Università</t>
  </si>
  <si>
    <t>Professori e ricercatori universitari</t>
  </si>
  <si>
    <t>Agenzie Fiscali</t>
  </si>
  <si>
    <t>Enti Pubblici non economici</t>
  </si>
  <si>
    <t>Vigili del Fuoco</t>
  </si>
  <si>
    <t>Enti Lista S13 Istat</t>
  </si>
  <si>
    <t>Enti di ricerca</t>
  </si>
  <si>
    <t>Magistratura</t>
  </si>
  <si>
    <t>Enti Art.60 -Comma 3- D.165/01</t>
  </si>
  <si>
    <t>Ist. Form.ne Art.co Mus.le</t>
  </si>
  <si>
    <t>Autorità Indipendenti</t>
  </si>
  <si>
    <t>Presidenza Consiglio Ministri</t>
  </si>
  <si>
    <t>Carriera Prefettizia</t>
  </si>
  <si>
    <t>Carriera Diplomatica</t>
  </si>
  <si>
    <t>Enti Art.70 - E.N.A.C.</t>
  </si>
  <si>
    <t>Enti Art.70 - A.S.I.</t>
  </si>
  <si>
    <t>Carriera Penitenziaria</t>
  </si>
  <si>
    <t>Enti Art.70 - Unioncamere</t>
  </si>
  <si>
    <t>Enti Art.70 - C.N.E.L.</t>
  </si>
  <si>
    <t>Totale Comparti</t>
  </si>
  <si>
    <t>Agenzia per l'Italia digitale</t>
  </si>
  <si>
    <t>Dettaglio comparto</t>
  </si>
  <si>
    <t>Uomini</t>
  </si>
  <si>
    <t>Donne</t>
  </si>
  <si>
    <t>Personale per comparto in Italia. Anno 2021</t>
  </si>
  <si>
    <t>Distrib. %</t>
  </si>
  <si>
    <t>Unità di personale per 1.000 abitanti</t>
  </si>
  <si>
    <t>% Uomini</t>
  </si>
  <si>
    <t>% Donne</t>
  </si>
  <si>
    <t>Altri comparti</t>
  </si>
  <si>
    <t>Servizio Sanitario Nazionale</t>
  </si>
  <si>
    <t xml:space="preserve">Grafico 2: Distribuzione del personale per comparto di contrattazione in Italia. Anno 2021
</t>
  </si>
  <si>
    <t>Comparto per funzione e convenzionale</t>
  </si>
  <si>
    <t>Comparto di contrattazione</t>
  </si>
  <si>
    <t>Distribuzione %</t>
  </si>
  <si>
    <t>Unità di personale per 1.000 residenti</t>
  </si>
  <si>
    <t>Funzioni Centrali</t>
  </si>
  <si>
    <t>Funzioni Locali</t>
  </si>
  <si>
    <t>Regioni a statuto speciale e Province Autonome</t>
  </si>
  <si>
    <t>Istruzione e Ricerca</t>
  </si>
  <si>
    <t>Sanità</t>
  </si>
  <si>
    <t>Comparto Autonomo o fuori comparto</t>
  </si>
  <si>
    <t>Personale in regime di diritto pubblico</t>
  </si>
  <si>
    <t>Totale comparti</t>
  </si>
  <si>
    <t>Aggregato</t>
  </si>
  <si>
    <t>Pers. in regime di diritto pubblico</t>
  </si>
  <si>
    <t>Grafico 1: Distribuzione del personale per comparto in Italia. Anno 2021</t>
  </si>
  <si>
    <t>T</t>
  </si>
  <si>
    <t>Regioni a statuto speciale e Prov. aut.</t>
  </si>
  <si>
    <t>Grafico 3 : Personale per comparto di contrattazione e sesso in Italia Distribuzione percentuale. Anno 2021</t>
  </si>
  <si>
    <t>-</t>
  </si>
  <si>
    <t>SANITA'</t>
  </si>
  <si>
    <t>Tabella 2: Personale per comparto in Italia e variazioni. Anni 2011 e 2021</t>
  </si>
  <si>
    <t>Comparto</t>
  </si>
  <si>
    <t>Enti Art. 70 - Ente Naz. Digitaliz. P. A.</t>
  </si>
  <si>
    <t>Variazione assoluta 2021/2011</t>
  </si>
  <si>
    <t>Variazione % 2021/2011</t>
  </si>
  <si>
    <t>Area geografica</t>
  </si>
  <si>
    <t>Popolazione</t>
  </si>
  <si>
    <t>Piemonte</t>
  </si>
  <si>
    <t>Valle d’Aosta</t>
  </si>
  <si>
    <t>Liguria</t>
  </si>
  <si>
    <t>Lombardia</t>
  </si>
  <si>
    <t>Provincia Autonoma Trento</t>
  </si>
  <si>
    <t>Provincia Autonoma 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</si>
  <si>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</si>
  <si>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</si>
  <si>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</si>
  <si>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</si>
  <si>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</si>
  <si>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</si>
  <si>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</si>
  <si>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</si>
  <si>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</si>
  <si>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</si>
  <si>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</si>
  <si>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</si>
  <si>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</si>
  <si>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</si>
  <si>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</si>
  <si>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</t>
  </si>
  <si>
    <t>Valle D'Aosta</t>
  </si>
  <si>
    <t xml:space="preserve"> </t>
  </si>
  <si>
    <t>Italia</t>
  </si>
  <si>
    <t>P. A. Bolzano</t>
  </si>
  <si>
    <t>P. A. Trento</t>
  </si>
  <si>
    <t>Tabella 6: Personale per area geografica e variazioni. Anni 2011 e 2021</t>
  </si>
  <si>
    <t>ordinato</t>
  </si>
  <si>
    <t xml:space="preserve">Totale </t>
  </si>
  <si>
    <t>Grafico 9: Variazione percentuale del personale per area geografica. Anno 2021/2011</t>
  </si>
  <si>
    <t>Regioni</t>
  </si>
  <si>
    <t>Funzoni centrali</t>
  </si>
  <si>
    <t>Funzioni locali</t>
  </si>
  <si>
    <t>Istruzione e ricerca</t>
  </si>
  <si>
    <t>Servizio sanitario nazionale</t>
  </si>
  <si>
    <t>Comarto Autonomo o fuori comparto</t>
  </si>
  <si>
    <t>Grafico 10: Distribuzione del personale per area geografica e comparto. Anno 2021</t>
  </si>
  <si>
    <t>Emilia Romagna</t>
  </si>
  <si>
    <t>Friuli V. G.</t>
  </si>
  <si>
    <t>Costi -
(Euro)</t>
  </si>
  <si>
    <t>Costi - 
Distribuzione %</t>
  </si>
  <si>
    <t>Personale 
(incluso l'estraneo)</t>
  </si>
  <si>
    <t>Personale 
(incluso l'estraneo)
Distribuzione %</t>
  </si>
  <si>
    <t>Costo medio per personale dipendente</t>
  </si>
  <si>
    <t xml:space="preserve">Tabella 3: Costo di tutto il personale per comparto in Italia. Anno 2021
</t>
  </si>
  <si>
    <t>Regioni a statuto speciale e P. A.</t>
  </si>
  <si>
    <t>Costi (€) - 
valori assoluti</t>
  </si>
  <si>
    <t>Regioni ed Autonomie Locali</t>
  </si>
  <si>
    <t>Comparto aut. o fuori comparto</t>
  </si>
  <si>
    <t>c</t>
  </si>
  <si>
    <t>Tot</t>
  </si>
  <si>
    <t xml:space="preserve">Tutto il personale </t>
  </si>
  <si>
    <t>Maggiore di 70.000</t>
  </si>
  <si>
    <t>Fra 50.001 e 70.000</t>
  </si>
  <si>
    <t>Fra 40.001 e 50.000</t>
  </si>
  <si>
    <t>Fra 32.001 e 40.000</t>
  </si>
  <si>
    <t>Meno di 32.000</t>
  </si>
  <si>
    <t>Retribuzione 
media
 2020
 (€)</t>
  </si>
  <si>
    <t>Retribuzione 
media 
2021
(€)</t>
  </si>
  <si>
    <t>Variazione assoluta 2021/2020
 (€)</t>
  </si>
  <si>
    <t>Tabella 4: Retribuzione media annua del personale per comparto in Italia. Anni 2020 e 2021</t>
  </si>
  <si>
    <t>ordine decrescente</t>
  </si>
  <si>
    <t>comparto di contrattazione</t>
  </si>
  <si>
    <t>ita</t>
  </si>
  <si>
    <t>abr</t>
  </si>
  <si>
    <t>Universita'</t>
  </si>
  <si>
    <t>Grafico 12: Distribuzione del personale suddiviso per comparto di contrattazione nella Regione Abruzzo. Anno 2021</t>
  </si>
  <si>
    <t>Pop. Residente in Abruzzo al 31/12/2021</t>
  </si>
  <si>
    <t>Comparti</t>
  </si>
  <si>
    <t>Tabella 9: Personale per comparto e variazioni in Abruzzo. Anni 2011 e 2021</t>
  </si>
  <si>
    <t>%</t>
  </si>
  <si>
    <t>Grafico 13: Personale per comparto di contrattazione e sesso in Abruzzo. Distribuzione percentuale. Anno 2021</t>
  </si>
  <si>
    <t>Enti Art.60 -C. 3- D.165/01</t>
  </si>
  <si>
    <t>Prof. e ricerc. universitari</t>
  </si>
  <si>
    <t xml:space="preserve">Tabella 1: Personale per comparto e sesso, distribuzione % e unità di personale per 1.000 residenti in Italia. 
Anno 2021
</t>
  </si>
  <si>
    <t>Pop. Residente al 31/12/2021</t>
  </si>
  <si>
    <t>Fonte dati: elaborazione Ufficio di Statistica della Regione Abruzzo su dati MEF - Conto annuale</t>
  </si>
  <si>
    <t>Grafico 4: Distribuzione del costo del personale (incluso l'estraneo) per comparto in Italia. Anno 2021</t>
  </si>
  <si>
    <r>
      <t xml:space="preserve">Grafico 5: Distribuzione del costo del personale (incluso l'estraneo) </t>
    </r>
    <r>
      <rPr>
        <b/>
        <sz val="11"/>
        <color rgb="FF000000"/>
        <rFont val="Calibri"/>
        <family val="2"/>
        <scheme val="minor"/>
      </rPr>
      <t>per comparto di contrattazione in Italia. Anno 2021</t>
    </r>
  </si>
  <si>
    <t>Grafico 6: Costo medio del personale (incluso l'estraneo) per comparto di contrattazione in Italia. Anno 2021</t>
  </si>
  <si>
    <t>Grafico 7:  Variazione della retribuzione media annua del personale, per comparto e fascia di retribuzione media in Italia. Anno 2021/2020</t>
  </si>
  <si>
    <t>Tabella 5: Personale per area geografica e unità per 1.000 residenti. Anno 2021
. Anno 2021</t>
  </si>
  <si>
    <t>al 31/12/2021</t>
  </si>
  <si>
    <t xml:space="preserve">Grafico 8: Unità di personale per 1.000 residenti per regione. Anno 2021
</t>
  </si>
  <si>
    <t>Tabella 7: Personale per area geografica e sesso e distribuzione percentuale. Anno 2021</t>
  </si>
  <si>
    <t>Grafico 11: Distribuzione del personale  per comparto in Abruzzo. Anno 2021</t>
  </si>
  <si>
    <t xml:space="preserve">Personale: </t>
  </si>
  <si>
    <t xml:space="preserve">Tabella 8: Personale per comparto e sesso, distribuzione % e unità di personale per 1.000 residenti in Abruzzo. 
Anno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</si>
</sst>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D5F"/>
        <bgColor indexed="64"/>
      </patternFill>
    </fill>
    <fill>
      <patternFill patternType="solid">
        <fgColor rgb="FFFFB8A7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259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4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 applyFill="1"/>
    <xf numFmtId="0" fontId="0" fillId="0" borderId="0" xfId="0" applyFill="1"/>
    <xf numFmtId="3" fontId="3" fillId="0" borderId="2" xfId="0" applyNumberFormat="1" applyFont="1" applyBorder="1" applyAlignment="1">
      <alignment horizontal="center" vertical="center" wrapText="1"/>
    </xf>
    <xf numFmtId="164" fontId="0" fillId="0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/>
    <xf numFmtId="2" fontId="4" fillId="0" borderId="0" xfId="0" applyNumberFormat="1" applyFont="1"/>
    <xf numFmtId="2" fontId="3" fillId="0" borderId="0" xfId="0" applyNumberFormat="1" applyFont="1"/>
    <xf numFmtId="165" fontId="0" fillId="0" borderId="0" xfId="0" applyNumberFormat="1"/>
    <xf numFmtId="2" fontId="4" fillId="0" borderId="0" xfId="2" applyNumberFormat="1" applyFont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3" fontId="3" fillId="4" borderId="5" xfId="0" applyNumberFormat="1" applyFont="1" applyFill="1" applyBorder="1" applyAlignment="1">
      <alignment vertical="center"/>
    </xf>
    <xf numFmtId="166" fontId="3" fillId="4" borderId="5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4" fillId="0" borderId="0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3" fillId="0" borderId="12" xfId="0" applyNumberFormat="1" applyFont="1" applyFill="1" applyBorder="1"/>
    <xf numFmtId="0" fontId="10" fillId="0" borderId="0" xfId="0" applyFont="1" applyAlignment="1">
      <alignment horizontal="left" vertical="center"/>
    </xf>
    <xf numFmtId="0" fontId="5" fillId="0" borderId="0" xfId="0" applyFont="1"/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/>
    </xf>
    <xf numFmtId="3" fontId="4" fillId="0" borderId="5" xfId="0" quotePrefix="1" applyNumberFormat="1" applyFont="1" applyFill="1" applyBorder="1" applyAlignment="1">
      <alignment horizontal="right" vertical="center"/>
    </xf>
    <xf numFmtId="2" fontId="4" fillId="0" borderId="5" xfId="0" quotePrefix="1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3" fillId="4" borderId="7" xfId="2" applyNumberFormat="1" applyFont="1" applyFill="1" applyBorder="1" applyAlignment="1">
      <alignment vertical="center"/>
    </xf>
    <xf numFmtId="166" fontId="4" fillId="0" borderId="5" xfId="2" quotePrefix="1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3" fillId="0" borderId="0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right" vertical="center" wrapText="1"/>
    </xf>
    <xf numFmtId="0" fontId="2" fillId="8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5" fontId="4" fillId="0" borderId="0" xfId="2" applyNumberFormat="1" applyFont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5" fontId="4" fillId="0" borderId="15" xfId="2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4" fillId="0" borderId="15" xfId="0" quotePrefix="1" applyNumberFormat="1" applyFont="1" applyBorder="1" applyAlignment="1">
      <alignment horizontal="right" vertical="center"/>
    </xf>
    <xf numFmtId="0" fontId="9" fillId="8" borderId="14" xfId="0" applyFont="1" applyFill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0" fontId="12" fillId="0" borderId="0" xfId="3" applyFont="1"/>
    <xf numFmtId="0" fontId="3" fillId="7" borderId="13" xfId="0" applyFont="1" applyFill="1" applyBorder="1" applyAlignment="1">
      <alignment horizontal="right" vertical="center"/>
    </xf>
    <xf numFmtId="165" fontId="4" fillId="0" borderId="0" xfId="2" quotePrefix="1" applyNumberFormat="1" applyFont="1" applyBorder="1" applyAlignment="1">
      <alignment horizontal="right" vertical="center"/>
    </xf>
    <xf numFmtId="168" fontId="4" fillId="0" borderId="15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3" fillId="8" borderId="15" xfId="0" applyNumberFormat="1" applyFont="1" applyFill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6" fontId="4" fillId="0" borderId="15" xfId="2" applyNumberFormat="1" applyFont="1" applyBorder="1" applyAlignment="1">
      <alignment vertical="center"/>
    </xf>
    <xf numFmtId="166" fontId="13" fillId="0" borderId="15" xfId="2" applyNumberFormat="1" applyFont="1" applyBorder="1" applyAlignment="1">
      <alignment vertical="center"/>
    </xf>
    <xf numFmtId="166" fontId="3" fillId="8" borderId="15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13" fillId="0" borderId="0" xfId="2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vertical="center"/>
    </xf>
    <xf numFmtId="166" fontId="15" fillId="0" borderId="15" xfId="2" applyNumberFormat="1" applyFont="1" applyBorder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/>
    <xf numFmtId="3" fontId="5" fillId="0" borderId="0" xfId="0" applyNumberFormat="1" applyFont="1"/>
    <xf numFmtId="0" fontId="16" fillId="5" borderId="3" xfId="0" applyFont="1" applyFill="1" applyBorder="1" applyAlignment="1">
      <alignment vertical="center" wrapText="1"/>
    </xf>
    <xf numFmtId="3" fontId="0" fillId="0" borderId="0" xfId="0" applyNumberFormat="1" applyAlignment="1"/>
    <xf numFmtId="10" fontId="5" fillId="9" borderId="0" xfId="0" applyNumberFormat="1" applyFont="1" applyFill="1"/>
    <xf numFmtId="10" fontId="0" fillId="6" borderId="0" xfId="0" applyNumberFormat="1" applyFill="1"/>
    <xf numFmtId="10" fontId="18" fillId="6" borderId="0" xfId="0" applyNumberFormat="1" applyFont="1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/>
    <xf numFmtId="10" fontId="5" fillId="6" borderId="0" xfId="0" applyNumberFormat="1" applyFont="1" applyFill="1"/>
    <xf numFmtId="10" fontId="19" fillId="6" borderId="0" xfId="0" applyNumberFormat="1" applyFont="1" applyFill="1"/>
    <xf numFmtId="10" fontId="20" fillId="0" borderId="0" xfId="0" applyNumberFormat="1" applyFont="1"/>
    <xf numFmtId="0" fontId="21" fillId="8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3" fontId="3" fillId="10" borderId="16" xfId="0" applyNumberFormat="1" applyFont="1" applyFill="1" applyBorder="1" applyAlignment="1">
      <alignment horizontal="left" vertical="center" wrapText="1"/>
    </xf>
    <xf numFmtId="3" fontId="3" fillId="10" borderId="16" xfId="0" applyNumberFormat="1" applyFont="1" applyFill="1" applyBorder="1" applyAlignment="1">
      <alignment horizontal="right" vertical="center" wrapText="1"/>
    </xf>
    <xf numFmtId="3" fontId="20" fillId="11" borderId="0" xfId="0" applyNumberFormat="1" applyFont="1" applyFill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66" fontId="4" fillId="0" borderId="17" xfId="2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166" fontId="3" fillId="2" borderId="17" xfId="2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7" fillId="0" borderId="0" xfId="0" applyFont="1"/>
    <xf numFmtId="0" fontId="0" fillId="0" borderId="0" xfId="0" applyBorder="1"/>
    <xf numFmtId="3" fontId="22" fillId="11" borderId="0" xfId="0" applyNumberFormat="1" applyFont="1" applyFill="1" applyAlignment="1">
      <alignment wrapText="1"/>
    </xf>
    <xf numFmtId="9" fontId="3" fillId="12" borderId="2" xfId="2" applyFont="1" applyFill="1" applyBorder="1"/>
    <xf numFmtId="3" fontId="3" fillId="12" borderId="17" xfId="0" applyNumberFormat="1" applyFont="1" applyFill="1" applyBorder="1" applyAlignment="1">
      <alignment vertical="center"/>
    </xf>
    <xf numFmtId="0" fontId="9" fillId="12" borderId="2" xfId="0" applyFont="1" applyFill="1" applyBorder="1" applyAlignment="1">
      <alignment horizontal="right" vertical="center"/>
    </xf>
    <xf numFmtId="0" fontId="0" fillId="12" borderId="0" xfId="0" applyFill="1"/>
    <xf numFmtId="0" fontId="2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3" fontId="4" fillId="0" borderId="24" xfId="0" quotePrefix="1" applyNumberFormat="1" applyFont="1" applyBorder="1" applyAlignment="1">
      <alignment horizontal="right" vertical="center"/>
    </xf>
    <xf numFmtId="3" fontId="3" fillId="6" borderId="16" xfId="0" applyNumberFormat="1" applyFont="1" applyFill="1" applyBorder="1" applyAlignment="1">
      <alignment horizontal="lef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3" fontId="4" fillId="6" borderId="24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/>
    </xf>
    <xf numFmtId="3" fontId="4" fillId="6" borderId="19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3" fontId="4" fillId="6" borderId="23" xfId="0" quotePrefix="1" applyNumberFormat="1" applyFont="1" applyFill="1" applyBorder="1" applyAlignment="1">
      <alignment horizontal="right" vertical="center"/>
    </xf>
    <xf numFmtId="3" fontId="4" fillId="6" borderId="20" xfId="0" applyNumberFormat="1" applyFont="1" applyFill="1" applyBorder="1" applyAlignment="1">
      <alignment vertical="center"/>
    </xf>
    <xf numFmtId="3" fontId="4" fillId="6" borderId="21" xfId="0" applyNumberFormat="1" applyFont="1" applyFill="1" applyBorder="1" applyAlignment="1">
      <alignment vertical="center"/>
    </xf>
    <xf numFmtId="3" fontId="4" fillId="6" borderId="21" xfId="0" quotePrefix="1" applyNumberFormat="1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3" fontId="0" fillId="13" borderId="0" xfId="0" applyNumberFormat="1" applyFill="1" applyAlignment="1">
      <alignment wrapText="1"/>
    </xf>
    <xf numFmtId="3" fontId="5" fillId="13" borderId="0" xfId="0" applyNumberFormat="1" applyFont="1" applyFill="1" applyAlignment="1">
      <alignment wrapText="1"/>
    </xf>
    <xf numFmtId="167" fontId="4" fillId="0" borderId="0" xfId="0" applyNumberFormat="1" applyFont="1"/>
    <xf numFmtId="167" fontId="3" fillId="0" borderId="0" xfId="0" applyNumberFormat="1" applyFont="1"/>
    <xf numFmtId="3" fontId="14" fillId="0" borderId="21" xfId="3" applyNumberFormat="1" applyFill="1" applyBorder="1" applyAlignment="1">
      <alignment horizontal="right"/>
    </xf>
    <xf numFmtId="0" fontId="12" fillId="0" borderId="0" xfId="0" applyFont="1"/>
    <xf numFmtId="3" fontId="0" fillId="0" borderId="21" xfId="0" applyNumberFormat="1" applyBorder="1"/>
    <xf numFmtId="0" fontId="0" fillId="0" borderId="21" xfId="0" applyBorder="1"/>
    <xf numFmtId="168" fontId="4" fillId="0" borderId="0" xfId="0" applyNumberFormat="1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vertical="center"/>
    </xf>
    <xf numFmtId="168" fontId="3" fillId="4" borderId="7" xfId="0" applyNumberFormat="1" applyFont="1" applyFill="1" applyBorder="1" applyAlignment="1">
      <alignment vertical="center"/>
    </xf>
    <xf numFmtId="168" fontId="3" fillId="4" borderId="5" xfId="0" applyNumberFormat="1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3" fillId="14" borderId="26" xfId="0" applyNumberFormat="1" applyFont="1" applyFill="1" applyBorder="1" applyAlignment="1">
      <alignment horizontal="left" vertical="center" wrapText="1"/>
    </xf>
    <xf numFmtId="3" fontId="3" fillId="14" borderId="26" xfId="0" applyNumberFormat="1" applyFont="1" applyFill="1" applyBorder="1" applyAlignment="1">
      <alignment horizontal="right" vertical="center"/>
    </xf>
    <xf numFmtId="3" fontId="3" fillId="14" borderId="26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66" fontId="4" fillId="0" borderId="27" xfId="2" applyNumberFormat="1" applyFont="1" applyFill="1" applyBorder="1" applyAlignment="1">
      <alignment vertical="center"/>
    </xf>
    <xf numFmtId="168" fontId="4" fillId="0" borderId="27" xfId="0" applyNumberFormat="1" applyFont="1" applyFill="1" applyBorder="1" applyAlignment="1">
      <alignment vertical="center"/>
    </xf>
    <xf numFmtId="0" fontId="9" fillId="15" borderId="27" xfId="0" applyFont="1" applyFill="1" applyBorder="1" applyAlignment="1">
      <alignment vertical="center"/>
    </xf>
    <xf numFmtId="3" fontId="3" fillId="15" borderId="27" xfId="0" applyNumberFormat="1" applyFont="1" applyFill="1" applyBorder="1" applyAlignment="1">
      <alignment vertical="center"/>
    </xf>
    <xf numFmtId="166" fontId="3" fillId="15" borderId="27" xfId="2" applyNumberFormat="1" applyFont="1" applyFill="1" applyBorder="1" applyAlignment="1">
      <alignment vertical="center"/>
    </xf>
    <xf numFmtId="168" fontId="3" fillId="15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9" fillId="15" borderId="28" xfId="0" applyFont="1" applyFill="1" applyBorder="1" applyAlignment="1">
      <alignment horizontal="left" vertical="center"/>
    </xf>
    <xf numFmtId="3" fontId="4" fillId="0" borderId="9" xfId="0" applyNumberFormat="1" applyFont="1" applyFill="1" applyBorder="1"/>
    <xf numFmtId="3" fontId="4" fillId="0" borderId="2" xfId="0" applyNumberFormat="1" applyFont="1" applyFill="1" applyBorder="1"/>
    <xf numFmtId="0" fontId="9" fillId="0" borderId="2" xfId="0" applyFont="1" applyBorder="1" applyAlignment="1">
      <alignment horizontal="right" vertical="center"/>
    </xf>
    <xf numFmtId="3" fontId="3" fillId="0" borderId="2" xfId="0" applyNumberFormat="1" applyFont="1" applyFill="1" applyBorder="1"/>
    <xf numFmtId="0" fontId="26" fillId="14" borderId="26" xfId="0" applyFont="1" applyFill="1" applyBorder="1" applyAlignment="1">
      <alignment horizontal="right" vertical="center"/>
    </xf>
    <xf numFmtId="0" fontId="3" fillId="14" borderId="26" xfId="0" applyFont="1" applyFill="1" applyBorder="1" applyAlignment="1">
      <alignment horizontal="right" vertical="center"/>
    </xf>
    <xf numFmtId="0" fontId="3" fillId="14" borderId="26" xfId="0" applyFont="1" applyFill="1" applyBorder="1" applyAlignment="1">
      <alignment horizontal="right" vertical="center" wrapText="1"/>
    </xf>
    <xf numFmtId="0" fontId="2" fillId="0" borderId="29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9" fillId="15" borderId="30" xfId="0" applyFont="1" applyFill="1" applyBorder="1" applyAlignment="1">
      <alignment vertical="center"/>
    </xf>
    <xf numFmtId="3" fontId="3" fillId="15" borderId="30" xfId="0" applyNumberFormat="1" applyFont="1" applyFill="1" applyBorder="1" applyAlignment="1">
      <alignment vertical="center"/>
    </xf>
    <xf numFmtId="0" fontId="9" fillId="15" borderId="28" xfId="0" applyFont="1" applyFill="1" applyBorder="1" applyAlignment="1">
      <alignment vertical="center"/>
    </xf>
    <xf numFmtId="168" fontId="0" fillId="0" borderId="0" xfId="0" applyNumberFormat="1"/>
    <xf numFmtId="3" fontId="4" fillId="0" borderId="27" xfId="0" quotePrefix="1" applyNumberFormat="1" applyFont="1" applyFill="1" applyBorder="1" applyAlignment="1">
      <alignment horizontal="right" vertical="center"/>
    </xf>
    <xf numFmtId="0" fontId="4" fillId="0" borderId="5" xfId="0" quotePrefix="1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165" fontId="5" fillId="0" borderId="0" xfId="0" applyNumberFormat="1" applyFont="1"/>
    <xf numFmtId="166" fontId="4" fillId="0" borderId="27" xfId="2" applyNumberFormat="1" applyFont="1" applyBorder="1" applyAlignment="1">
      <alignment vertical="center"/>
    </xf>
    <xf numFmtId="166" fontId="4" fillId="0" borderId="27" xfId="0" quotePrefix="1" applyNumberFormat="1" applyFont="1" applyBorder="1" applyAlignment="1">
      <alignment horizontal="right" vertical="center"/>
    </xf>
    <xf numFmtId="166" fontId="3" fillId="15" borderId="30" xfId="2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15" borderId="27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 wrapText="1"/>
    </xf>
    <xf numFmtId="0" fontId="3" fillId="15" borderId="31" xfId="0" applyFont="1" applyFill="1" applyBorder="1" applyAlignment="1">
      <alignment horizontal="left" vertical="center" wrapText="1"/>
    </xf>
    <xf numFmtId="0" fontId="3" fillId="15" borderId="30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3" fillId="15" borderId="31" xfId="0" applyFont="1" applyFill="1" applyBorder="1" applyAlignment="1">
      <alignment horizontal="left" vertical="center"/>
    </xf>
    <xf numFmtId="0" fontId="3" fillId="15" borderId="30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/>
    <xf numFmtId="165" fontId="5" fillId="0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25" fillId="0" borderId="21" xfId="0" applyFont="1" applyBorder="1" applyAlignment="1">
      <alignment vertical="center"/>
    </xf>
    <xf numFmtId="166" fontId="0" fillId="0" borderId="21" xfId="0" applyNumberFormat="1" applyBorder="1"/>
    <xf numFmtId="0" fontId="25" fillId="0" borderId="21" xfId="0" applyFont="1" applyFill="1" applyBorder="1" applyAlignment="1">
      <alignment vertical="center"/>
    </xf>
    <xf numFmtId="0" fontId="5" fillId="0" borderId="21" xfId="0" applyFont="1" applyBorder="1"/>
    <xf numFmtId="3" fontId="5" fillId="0" borderId="21" xfId="0" applyNumberFormat="1" applyFont="1" applyBorder="1"/>
    <xf numFmtId="166" fontId="5" fillId="0" borderId="21" xfId="0" applyNumberFormat="1" applyFont="1" applyBorder="1"/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colors>
    <mruColors>
      <color rgb="FFE739C2"/>
      <color rgb="FFF292F4"/>
      <color rgb="FFF29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34154051177042"/>
          <c:y val="3.338724551322976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225-4B2F-A07F-F25C8C335A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225-4B2F-A07F-F25C8C335A7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225-4B2F-A07F-F25C8C335A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225-4B2F-A07F-F25C8C335A72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225-4B2F-A07F-F25C8C335A72}"/>
              </c:ext>
            </c:extLst>
          </c:dPt>
          <c:dPt>
            <c:idx val="5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225-4B2F-A07F-F25C8C335A72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225-4B2F-A07F-F25C8C335A7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225-4B2F-A07F-F25C8C335A7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225-4B2F-A07F-F25C8C335A72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225-4B2F-A07F-F25C8C335A72}"/>
                </c:ext>
              </c:extLst>
            </c:dLbl>
            <c:dLbl>
              <c:idx val="3"/>
              <c:layout>
                <c:manualLayout>
                  <c:x val="-4.9535603715170282E-2"/>
                  <c:y val="-8.4084084084084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25-4B2F-A07F-F25C8C335A72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225-4B2F-A07F-F25C8C335A72}"/>
                </c:ext>
              </c:extLst>
            </c:dLbl>
            <c:dLbl>
              <c:idx val="5"/>
              <c:layout>
                <c:manualLayout>
                  <c:x val="2.063983488132095E-2"/>
                  <c:y val="-4.80480480480480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25-4B2F-A07F-F25C8C335A72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E225-4B2F-A07F-F25C8C335A7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'T1 G1 G2 G3'!$N$63:$N$69</c:f>
              <c:strCache>
                <c:ptCount val="7"/>
                <c:pt idx="0">
                  <c:v>Scuola</c:v>
                </c:pt>
                <c:pt idx="1">
                  <c:v>Servizio Sanitario Nazionale</c:v>
                </c:pt>
                <c:pt idx="2">
                  <c:v>Regioni ed autonomie locali</c:v>
                </c:pt>
                <c:pt idx="3">
                  <c:v>Corpi di Polizia</c:v>
                </c:pt>
                <c:pt idx="4">
                  <c:v>Forze Armate</c:v>
                </c:pt>
                <c:pt idx="5">
                  <c:v>Ministeri</c:v>
                </c:pt>
                <c:pt idx="6">
                  <c:v>Altri comparti</c:v>
                </c:pt>
              </c:strCache>
            </c:strRef>
          </c:cat>
          <c:val>
            <c:numRef>
              <c:f>'T1 G1 G2 G3'!$O$63:$O$69</c:f>
              <c:numCache>
                <c:formatCode>_-* #,##0_-;\-* #,##0_-;_-* "-"??_-;_-@_-</c:formatCode>
                <c:ptCount val="7"/>
                <c:pt idx="0">
                  <c:v>1183442</c:v>
                </c:pt>
                <c:pt idx="1">
                  <c:v>670566</c:v>
                </c:pt>
                <c:pt idx="2">
                  <c:v>400147</c:v>
                </c:pt>
                <c:pt idx="3">
                  <c:v>303134</c:v>
                </c:pt>
                <c:pt idx="4">
                  <c:v>172383</c:v>
                </c:pt>
                <c:pt idx="5">
                  <c:v>126641</c:v>
                </c:pt>
                <c:pt idx="6">
                  <c:v>382655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25-4B2F-A07F-F25C8C335A7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5963671803735E-2"/>
          <c:y val="5.1697831540562074E-2"/>
          <c:w val="0.92243151989389849"/>
          <c:h val="0.588782791764317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'G10'!$D$3</c:f>
              <c:strCache>
                <c:ptCount val="1"/>
                <c:pt idx="0">
                  <c:v>Funzoni centrali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'G10'!$D$5:$D$25</c:f>
              <c:numCache>
                <c:formatCode>0.00%</c:formatCode>
                <c:ptCount val="21"/>
                <c:pt idx="0">
                  <c:v>1.5157372116286609E-2</c:v>
                </c:pt>
                <c:pt idx="1">
                  <c:v>5.5836397487922344E-3</c:v>
                </c:pt>
                <c:pt idx="2">
                  <c:v>5.6869713205090142E-3</c:v>
                </c:pt>
                <c:pt idx="3">
                  <c:v>4.7523185799503136E-3</c:v>
                </c:pt>
                <c:pt idx="4">
                  <c:v>3.3950023623091239E-3</c:v>
                </c:pt>
                <c:pt idx="5">
                  <c:v>3.2434286411462589E-3</c:v>
                </c:pt>
                <c:pt idx="6">
                  <c:v>3.7115331106102232E-3</c:v>
                </c:pt>
                <c:pt idx="7">
                  <c:v>3.1849155824632629E-3</c:v>
                </c:pt>
                <c:pt idx="8">
                  <c:v>4.5248023783690918E-3</c:v>
                </c:pt>
                <c:pt idx="9">
                  <c:v>2.269248462009152E-3</c:v>
                </c:pt>
                <c:pt idx="10">
                  <c:v>1.823242009388234E-3</c:v>
                </c:pt>
                <c:pt idx="11">
                  <c:v>2.2449717674491851E-3</c:v>
                </c:pt>
                <c:pt idx="12">
                  <c:v>1.211344810607546E-3</c:v>
                </c:pt>
                <c:pt idx="13">
                  <c:v>1.341131754601212E-3</c:v>
                </c:pt>
                <c:pt idx="14">
                  <c:v>1.5151147322809691E-3</c:v>
                </c:pt>
                <c:pt idx="15">
                  <c:v>9.6422050957404356E-4</c:v>
                </c:pt>
                <c:pt idx="16">
                  <c:v>2.3747587114428511E-4</c:v>
                </c:pt>
                <c:pt idx="17">
                  <c:v>2.8945289667652052E-4</c:v>
                </c:pt>
                <c:pt idx="18">
                  <c:v>6.6947653844214581E-4</c:v>
                </c:pt>
                <c:pt idx="19">
                  <c:v>4.491188493593754E-4</c:v>
                </c:pt>
                <c:pt idx="20">
                  <c:v>1.2574082823367129E-4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0-45C3-A29C-A0FCE4EFA181}"/>
            </c:ext>
          </c:extLst>
        </c:ser>
        <c:ser>
          <c:idx val="1"/>
          <c:order val="1"/>
          <c:tx>
            <c:strRef>
              <c:f>'G10'!$E$3</c:f>
              <c:strCache>
                <c:ptCount val="1"/>
                <c:pt idx="0">
                  <c:v>Funzioni locali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'G10'!$E$5:$E$25</c:f>
              <c:numCache>
                <c:formatCode>0.00%</c:formatCode>
                <c:ptCount val="21"/>
                <c:pt idx="0">
                  <c:v>1.297153588686811E-2</c:v>
                </c:pt>
                <c:pt idx="1">
                  <c:v>1.9100778783911899E-2</c:v>
                </c:pt>
                <c:pt idx="2">
                  <c:v>9.3754726952546535E-3</c:v>
                </c:pt>
                <c:pt idx="3">
                  <c:v>1.6420071473078699E-2</c:v>
                </c:pt>
                <c:pt idx="4">
                  <c:v>1.2119984139226219E-2</c:v>
                </c:pt>
                <c:pt idx="5">
                  <c:v>9.1439103779134365E-3</c:v>
                </c:pt>
                <c:pt idx="6">
                  <c:v>9.5180204658759926E-3</c:v>
                </c:pt>
                <c:pt idx="7">
                  <c:v>9.9637156788230652E-3</c:v>
                </c:pt>
                <c:pt idx="8">
                  <c:v>5.5957780960722179E-3</c:v>
                </c:pt>
                <c:pt idx="9">
                  <c:v>5.7881242145088729E-3</c:v>
                </c:pt>
                <c:pt idx="10">
                  <c:v>6.5304308366309167E-3</c:v>
                </c:pt>
                <c:pt idx="11">
                  <c:v>4.5388081636921493E-3</c:v>
                </c:pt>
                <c:pt idx="12">
                  <c:v>3.925043526868387E-3</c:v>
                </c:pt>
                <c:pt idx="13">
                  <c:v>3.8478560877546479E-3</c:v>
                </c:pt>
                <c:pt idx="14">
                  <c:v>2.421133422845864E-3</c:v>
                </c:pt>
                <c:pt idx="15">
                  <c:v>2.269248462009152E-3</c:v>
                </c:pt>
                <c:pt idx="16">
                  <c:v>8.1996092074655188E-3</c:v>
                </c:pt>
                <c:pt idx="17">
                  <c:v>8.0511478830411105E-3</c:v>
                </c:pt>
                <c:pt idx="18">
                  <c:v>1.2704803486382329E-3</c:v>
                </c:pt>
                <c:pt idx="19">
                  <c:v>6.6013934822677426E-4</c:v>
                </c:pt>
                <c:pt idx="20">
                  <c:v>1.499552748588684E-3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0-45C3-A29C-A0FCE4EFA181}"/>
            </c:ext>
          </c:extLst>
        </c:ser>
        <c:ser>
          <c:idx val="2"/>
          <c:order val="2"/>
          <c:tx>
            <c:strRef>
              <c:f>'G10'!$F$3</c:f>
              <c:strCache>
                <c:ptCount val="1"/>
                <c:pt idx="0">
                  <c:v>Istruzione e ricerca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'G10'!$F$5:$F$25</c:f>
              <c:numCache>
                <c:formatCode>0.00%</c:formatCode>
                <c:ptCount val="21"/>
                <c:pt idx="0">
                  <c:v>4.0145560570664172E-2</c:v>
                </c:pt>
                <c:pt idx="1">
                  <c:v>5.198511776375539E-2</c:v>
                </c:pt>
                <c:pt idx="2">
                  <c:v>4.2975974164617153E-2</c:v>
                </c:pt>
                <c:pt idx="3">
                  <c:v>3.6708229612712022E-2</c:v>
                </c:pt>
                <c:pt idx="4">
                  <c:v>2.7476238407100249E-2</c:v>
                </c:pt>
                <c:pt idx="5">
                  <c:v>2.861630933239712E-2</c:v>
                </c:pt>
                <c:pt idx="6">
                  <c:v>2.5166840027164999E-2</c:v>
                </c:pt>
                <c:pt idx="7">
                  <c:v>2.760229047500776E-2</c:v>
                </c:pt>
                <c:pt idx="8">
                  <c:v>2.7970487009167249E-2</c:v>
                </c:pt>
                <c:pt idx="9">
                  <c:v>1.510166021466823E-2</c:v>
                </c:pt>
                <c:pt idx="10">
                  <c:v>1.186009901156504E-2</c:v>
                </c:pt>
                <c:pt idx="11">
                  <c:v>8.8678407872122816E-3</c:v>
                </c:pt>
                <c:pt idx="12">
                  <c:v>7.7657411021245853E-3</c:v>
                </c:pt>
                <c:pt idx="13">
                  <c:v>1.074212610311121E-2</c:v>
                </c:pt>
                <c:pt idx="14">
                  <c:v>9.3216282316793443E-3</c:v>
                </c:pt>
                <c:pt idx="15">
                  <c:v>6.3545804209080856E-3</c:v>
                </c:pt>
                <c:pt idx="16">
                  <c:v>2.1786777169200469E-5</c:v>
                </c:pt>
                <c:pt idx="17">
                  <c:v>2.8976413635036619E-4</c:v>
                </c:pt>
                <c:pt idx="18">
                  <c:v>4.4799838653353076E-3</c:v>
                </c:pt>
                <c:pt idx="19">
                  <c:v>2.3168681321075468E-3</c:v>
                </c:pt>
                <c:pt idx="20">
                  <c:v>7.9179373026351421E-4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0-45C3-A29C-A0FCE4EFA181}"/>
            </c:ext>
          </c:extLst>
        </c:ser>
        <c:ser>
          <c:idx val="3"/>
          <c:order val="3"/>
          <c:tx>
            <c:strRef>
              <c:f>'G10'!$G$3</c:f>
              <c:strCache>
                <c:ptCount val="1"/>
                <c:pt idx="0">
                  <c:v>Servizio sanitario nazionale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'G10'!$G$5:$G$25</c:f>
              <c:numCache>
                <c:formatCode>0.00%</c:formatCode>
                <c:ptCount val="21"/>
                <c:pt idx="0">
                  <c:v>1.4708564506601079E-2</c:v>
                </c:pt>
                <c:pt idx="1">
                  <c:v>3.2206147730533673E-2</c:v>
                </c:pt>
                <c:pt idx="2">
                  <c:v>1.376862069158701E-2</c:v>
                </c:pt>
                <c:pt idx="3">
                  <c:v>1.3189714898233959E-2</c:v>
                </c:pt>
                <c:pt idx="4">
                  <c:v>2.0846522114512541E-2</c:v>
                </c:pt>
                <c:pt idx="5">
                  <c:v>1.9595027385978899E-2</c:v>
                </c:pt>
                <c:pt idx="6">
                  <c:v>1.7153974624006911E-2</c:v>
                </c:pt>
                <c:pt idx="7">
                  <c:v>1.689004338058574E-2</c:v>
                </c:pt>
                <c:pt idx="8">
                  <c:v>1.210068727944779E-2</c:v>
                </c:pt>
                <c:pt idx="9">
                  <c:v>5.5886195835737661E-3</c:v>
                </c:pt>
                <c:pt idx="10">
                  <c:v>6.1258192606314802E-3</c:v>
                </c:pt>
                <c:pt idx="11">
                  <c:v>7.1348582832393079E-3</c:v>
                </c:pt>
                <c:pt idx="12">
                  <c:v>6.2319519894128714E-3</c:v>
                </c:pt>
                <c:pt idx="13">
                  <c:v>6.1513409138868299E-3</c:v>
                </c:pt>
                <c:pt idx="14">
                  <c:v>4.3626465082954712E-3</c:v>
                </c:pt>
                <c:pt idx="15">
                  <c:v>3.6710719530102789E-3</c:v>
                </c:pt>
                <c:pt idx="16">
                  <c:v>2.7781253287469049E-3</c:v>
                </c:pt>
                <c:pt idx="17">
                  <c:v>2.6060097891102219E-3</c:v>
                </c:pt>
                <c:pt idx="18">
                  <c:v>2.0432884587971581E-3</c:v>
                </c:pt>
                <c:pt idx="19">
                  <c:v>8.5404166503265833E-4</c:v>
                </c:pt>
                <c:pt idx="20">
                  <c:v>6.8752843952519767E-4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F0-45C3-A29C-A0FCE4EFA181}"/>
            </c:ext>
          </c:extLst>
        </c:ser>
        <c:ser>
          <c:idx val="4"/>
          <c:order val="4"/>
          <c:tx>
            <c:strRef>
              <c:f>'G10'!$H$3</c:f>
              <c:strCache>
                <c:ptCount val="1"/>
                <c:pt idx="0">
                  <c:v>Comarto Autonomo o fuori comparto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'G10'!$H$5:$H$25</c:f>
              <c:numCache>
                <c:formatCode>0.00%</c:formatCode>
                <c:ptCount val="21"/>
                <c:pt idx="0">
                  <c:v>7.5874007690109862E-3</c:v>
                </c:pt>
                <c:pt idx="1">
                  <c:v>9.9845687369707302E-4</c:v>
                </c:pt>
                <c:pt idx="2">
                  <c:v>2.2502628419045629E-4</c:v>
                </c:pt>
                <c:pt idx="3">
                  <c:v>5.0918810641159952E-4</c:v>
                </c:pt>
                <c:pt idx="4">
                  <c:v>2.8634049993806328E-4</c:v>
                </c:pt>
                <c:pt idx="5">
                  <c:v>3.6664033579025931E-4</c:v>
                </c:pt>
                <c:pt idx="6">
                  <c:v>2.1195421788893599E-4</c:v>
                </c:pt>
                <c:pt idx="7">
                  <c:v>2.1413289560585601E-4</c:v>
                </c:pt>
                <c:pt idx="8">
                  <c:v>3.4174116188260162E-4</c:v>
                </c:pt>
                <c:pt idx="9">
                  <c:v>3.70375211876408E-5</c:v>
                </c:pt>
                <c:pt idx="10">
                  <c:v>2.1226545756278169E-4</c:v>
                </c:pt>
                <c:pt idx="11">
                  <c:v>5.6116513194383495E-4</c:v>
                </c:pt>
                <c:pt idx="12">
                  <c:v>6.1718827323606459E-4</c:v>
                </c:pt>
                <c:pt idx="13">
                  <c:v>3.4547603796875033E-5</c:v>
                </c:pt>
                <c:pt idx="14">
                  <c:v>4.388479401224666E-5</c:v>
                </c:pt>
                <c:pt idx="15">
                  <c:v>8.341223259065322E-5</c:v>
                </c:pt>
                <c:pt idx="16">
                  <c:v>2.191127303873876E-4</c:v>
                </c:pt>
                <c:pt idx="17">
                  <c:v>7.379492666882044E-4</c:v>
                </c:pt>
                <c:pt idx="18">
                  <c:v>1.3383305975366001E-5</c:v>
                </c:pt>
                <c:pt idx="19">
                  <c:v>5.2910744553772569E-6</c:v>
                </c:pt>
                <c:pt idx="20">
                  <c:v>2.1164297821509031E-5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0-45C3-A29C-A0FCE4EFA181}"/>
            </c:ext>
          </c:extLst>
        </c:ser>
        <c:ser>
          <c:idx val="5"/>
          <c:order val="5"/>
          <c:tx>
            <c:strRef>
              <c:f>'G10'!$I$3</c:f>
              <c:strCache>
                <c:ptCount val="1"/>
                <c:pt idx="0">
                  <c:v>Personale in regime di diritto pubblico</c:v>
                </c:pt>
              </c:strCache>
            </c:strRef>
          </c:tx>
          <c:spPr>
            <a:solidFill>
              <a:srgbClr val="FFD85B"/>
            </a:solidFill>
            <a:ln>
              <a:noFill/>
            </a:ln>
            <a:effectLst/>
            <a:sp3d/>
          </c:spPr>
          <c:invertIfNegative val="0"/>
          <c:cat>
            <c:strRef>
              <c:f>'G10'!$B$5:$B$25</c:f>
              <c:strCache>
                <c:ptCount val="21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 Romagna</c:v>
                </c:pt>
                <c:pt idx="5">
                  <c:v>Veneto</c:v>
                </c:pt>
                <c:pt idx="6">
                  <c:v>Toscana</c:v>
                </c:pt>
                <c:pt idx="7">
                  <c:v>Piemonte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Friuli V. G.</c:v>
                </c:pt>
                <c:pt idx="13">
                  <c:v>Marche</c:v>
                </c:pt>
                <c:pt idx="14">
                  <c:v>Abruzzo</c:v>
                </c:pt>
                <c:pt idx="15">
                  <c:v>Umbria</c:v>
                </c:pt>
                <c:pt idx="16">
                  <c:v>P. A. Bolzano</c:v>
                </c:pt>
                <c:pt idx="17">
                  <c:v>P. A. Trento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</c:v>
                </c:pt>
              </c:strCache>
            </c:strRef>
          </c:cat>
          <c:val>
            <c:numRef>
              <c:f>'G10'!$I$5:$I$25</c:f>
              <c:numCache>
                <c:formatCode>0.00%</c:formatCode>
                <c:ptCount val="21"/>
                <c:pt idx="0">
                  <c:v>3.4785390907693163E-2</c:v>
                </c:pt>
                <c:pt idx="1">
                  <c:v>1.444494450285376E-2</c:v>
                </c:pt>
                <c:pt idx="2">
                  <c:v>1.479789029299481E-2</c:v>
                </c:pt>
                <c:pt idx="3">
                  <c:v>1.493545822883461E-2</c:v>
                </c:pt>
                <c:pt idx="4">
                  <c:v>9.9537560092600036E-3</c:v>
                </c:pt>
                <c:pt idx="5">
                  <c:v>9.5631502185836229E-3</c:v>
                </c:pt>
                <c:pt idx="6">
                  <c:v>1.140631156709798E-2</c:v>
                </c:pt>
                <c:pt idx="7">
                  <c:v>9.2901930246209255E-3</c:v>
                </c:pt>
                <c:pt idx="8">
                  <c:v>1.453333657022594E-2</c:v>
                </c:pt>
                <c:pt idx="9">
                  <c:v>5.9748680188163057E-3</c:v>
                </c:pt>
                <c:pt idx="10">
                  <c:v>6.4501310007787213E-3</c:v>
                </c:pt>
                <c:pt idx="11">
                  <c:v>6.2322632290867158E-3</c:v>
                </c:pt>
                <c:pt idx="12">
                  <c:v>5.8226718183057484E-3</c:v>
                </c:pt>
                <c:pt idx="13">
                  <c:v>3.4469793878413599E-3</c:v>
                </c:pt>
                <c:pt idx="14">
                  <c:v>4.3116032017847727E-3</c:v>
                </c:pt>
                <c:pt idx="15">
                  <c:v>2.2586663130983969E-3</c:v>
                </c:pt>
                <c:pt idx="16">
                  <c:v>1.6424117588838699E-3</c:v>
                </c:pt>
                <c:pt idx="17">
                  <c:v>1.10925819758615E-3</c:v>
                </c:pt>
                <c:pt idx="18">
                  <c:v>1.329304646995074E-3</c:v>
                </c:pt>
                <c:pt idx="19">
                  <c:v>9.8756348511247266E-4</c:v>
                </c:pt>
                <c:pt idx="20">
                  <c:v>4.3480182436247218E-4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0-45C3-A29C-A0FCE4EF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313024"/>
        <c:axId val="543306792"/>
        <c:axId val="0"/>
      </c:bar3DChart>
      <c:catAx>
        <c:axId val="5433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306792"/>
        <c:crosses val="autoZero"/>
        <c:auto val="1"/>
        <c:lblAlgn val="ctr"/>
        <c:lblOffset val="100"/>
        <c:noMultiLvlLbl val="0"/>
      </c:catAx>
      <c:valAx>
        <c:axId val="54330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3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368884029497807E-2"/>
          <c:y val="0.84860459010625655"/>
          <c:w val="0.95045827296771113"/>
          <c:h val="0.11754467563933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7C5-4FF2-BAFA-9757E5A3E86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7C5-4FF2-BAFA-9757E5A3E86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7C5-4FF2-BAFA-9757E5A3E864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7C5-4FF2-BAFA-9757E5A3E864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7C5-4FF2-BAFA-9757E5A3E864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7C5-4FF2-BAFA-9757E5A3E864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C5-4FF2-BAFA-9757E5A3E864}"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C5-4FF2-BAFA-9757E5A3E864}"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C5-4FF2-BAFA-9757E5A3E864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7C5-4FF2-BAFA-9757E5A3E864}"/>
                </c:ext>
              </c:extLst>
            </c:dLbl>
            <c:dLbl>
              <c:idx val="4"/>
              <c:layout>
                <c:manualLayout>
                  <c:x val="-6.1964640146451304E-2"/>
                  <c:y val="-9.016176582646628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C5-4FF2-BAFA-9757E5A3E864}"/>
                </c:ext>
              </c:extLst>
            </c:dLbl>
            <c:dLbl>
              <c:idx val="5"/>
              <c:layout>
                <c:manualLayout>
                  <c:x val="6.1964640146451082E-2"/>
                  <c:y val="1.3774555098651977E-1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7C5-4FF2-BAFA-9757E5A3E8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T8 G11 G12'!$B$48:$B$53</c:f>
              <c:strCache>
                <c:ptCount val="6"/>
                <c:pt idx="0">
                  <c:v>Istruzione e Ricerca</c:v>
                </c:pt>
                <c:pt idx="1">
                  <c:v>Personale in regime di diritto pubblico</c:v>
                </c:pt>
                <c:pt idx="2">
                  <c:v>Sanità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Autonomo o fuori comparto</c:v>
                </c:pt>
              </c:strCache>
            </c:strRef>
          </c:cat>
          <c:val>
            <c:numRef>
              <c:f>' T8 G11 G12'!$E$48:$E$53</c:f>
              <c:numCache>
                <c:formatCode>#,##0</c:formatCode>
                <c:ptCount val="6"/>
                <c:pt idx="0">
                  <c:v>29950</c:v>
                </c:pt>
                <c:pt idx="1">
                  <c:v>13853</c:v>
                </c:pt>
                <c:pt idx="2">
                  <c:v>14017</c:v>
                </c:pt>
                <c:pt idx="3">
                  <c:v>7779</c:v>
                </c:pt>
                <c:pt idx="4">
                  <c:v>4868</c:v>
                </c:pt>
                <c:pt idx="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C5-4FF2-BAFA-9757E5A3E86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471-4AE2-9388-03FB048AF1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471-4AE2-9388-03FB048AF1F7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471-4AE2-9388-03FB048AF1F7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471-4AE2-9388-03FB048AF1F7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471-4AE2-9388-03FB048AF1F7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471-4AE2-9388-03FB048AF1F7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1-4AE2-9388-03FB048AF1F7}"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1-4AE2-9388-03FB048AF1F7}"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71-4AE2-9388-03FB048AF1F7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71-4AE2-9388-03FB048AF1F7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71-4AE2-9388-03FB048AF1F7}"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71-4AE2-9388-03FB048AF1F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T8 G11 G12'!$B$4:$B$9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Corpi di Polizia</c:v>
                </c:pt>
                <c:pt idx="3">
                  <c:v>Regioni ed autonomie locali</c:v>
                </c:pt>
                <c:pt idx="4">
                  <c:v>Ministeri</c:v>
                </c:pt>
                <c:pt idx="5">
                  <c:v>Altri comparti</c:v>
                </c:pt>
              </c:strCache>
            </c:strRef>
          </c:cat>
          <c:val>
            <c:numRef>
              <c:f>' T8 G11 G12'!$C$4:$C$9</c:f>
              <c:numCache>
                <c:formatCode>#,##0</c:formatCode>
                <c:ptCount val="6"/>
                <c:pt idx="0">
                  <c:v>28420</c:v>
                </c:pt>
                <c:pt idx="1">
                  <c:v>14017</c:v>
                </c:pt>
                <c:pt idx="2">
                  <c:v>9660</c:v>
                </c:pt>
                <c:pt idx="3">
                  <c:v>7779</c:v>
                </c:pt>
                <c:pt idx="4">
                  <c:v>2624</c:v>
                </c:pt>
                <c:pt idx="5">
                  <c:v>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71-4AE2-9388-03FB048AF1F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2716049382714E-2"/>
          <c:y val="5.174074074074074E-2"/>
          <c:w val="0.91545864197530868"/>
          <c:h val="0.53744148148148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'G13'!$E$2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'G13'!$A$3:$A$21</c:f>
              <c:strCache>
                <c:ptCount val="19"/>
                <c:pt idx="0">
                  <c:v>Scuola</c:v>
                </c:pt>
                <c:pt idx="1">
                  <c:v>Carriera Penitenziaria</c:v>
                </c:pt>
                <c:pt idx="2">
                  <c:v>Servizio Sanitario Nazionale</c:v>
                </c:pt>
                <c:pt idx="3">
                  <c:v>Enti Art.70 - E.N.A.C.</c:v>
                </c:pt>
                <c:pt idx="4">
                  <c:v>Enti Pubblici non economici</c:v>
                </c:pt>
                <c:pt idx="5">
                  <c:v>Universita'</c:v>
                </c:pt>
                <c:pt idx="6">
                  <c:v>Ministeri</c:v>
                </c:pt>
                <c:pt idx="7">
                  <c:v>Enti Lista S13 Istat</c:v>
                </c:pt>
                <c:pt idx="8">
                  <c:v>Carriera Prefettizia</c:v>
                </c:pt>
                <c:pt idx="9">
                  <c:v>Magistratura</c:v>
                </c:pt>
                <c:pt idx="10">
                  <c:v>Agenzie Fiscali</c:v>
                </c:pt>
                <c:pt idx="11">
                  <c:v>Regioni ed autonomie locali</c:v>
                </c:pt>
                <c:pt idx="12">
                  <c:v>Ist. Form.ne Art.co Mus.le</c:v>
                </c:pt>
                <c:pt idx="13">
                  <c:v>Enti Art.60 -C. 3- D.165/01</c:v>
                </c:pt>
                <c:pt idx="14">
                  <c:v>Enti di ricerca</c:v>
                </c:pt>
                <c:pt idx="15">
                  <c:v>Prof. e ricerc. universitari</c:v>
                </c:pt>
                <c:pt idx="16">
                  <c:v>Corpi di Polizia</c:v>
                </c:pt>
                <c:pt idx="17">
                  <c:v>Forze Armate</c:v>
                </c:pt>
                <c:pt idx="18">
                  <c:v>Vigili del Fuoco</c:v>
                </c:pt>
              </c:strCache>
            </c:strRef>
          </c:cat>
          <c:val>
            <c:numRef>
              <c:f>'G13'!$E$3:$E$21</c:f>
              <c:numCache>
                <c:formatCode>#,##0.0</c:formatCode>
                <c:ptCount val="19"/>
                <c:pt idx="0">
                  <c:v>18.993666432090077</c:v>
                </c:pt>
                <c:pt idx="1">
                  <c:v>33.333333333333329</c:v>
                </c:pt>
                <c:pt idx="2">
                  <c:v>33.894556609830914</c:v>
                </c:pt>
                <c:pt idx="3">
                  <c:v>40</c:v>
                </c:pt>
                <c:pt idx="4">
                  <c:v>40.796460176991154</c:v>
                </c:pt>
                <c:pt idx="5">
                  <c:v>41.19496855345912</c:v>
                </c:pt>
                <c:pt idx="6">
                  <c:v>42.301829268292686</c:v>
                </c:pt>
                <c:pt idx="7">
                  <c:v>45.3125</c:v>
                </c:pt>
                <c:pt idx="8">
                  <c:v>50</c:v>
                </c:pt>
                <c:pt idx="9">
                  <c:v>50.232558139534888</c:v>
                </c:pt>
                <c:pt idx="10">
                  <c:v>52.028854824165919</c:v>
                </c:pt>
                <c:pt idx="11">
                  <c:v>54.00437074174058</c:v>
                </c:pt>
                <c:pt idx="12">
                  <c:v>59.615384615384613</c:v>
                </c:pt>
                <c:pt idx="13">
                  <c:v>59.740259740259738</c:v>
                </c:pt>
                <c:pt idx="14">
                  <c:v>61.320754716981128</c:v>
                </c:pt>
                <c:pt idx="15">
                  <c:v>61.36752136752137</c:v>
                </c:pt>
                <c:pt idx="16">
                  <c:v>83.81987577639751</c:v>
                </c:pt>
                <c:pt idx="17">
                  <c:v>89.816933638443942</c:v>
                </c:pt>
                <c:pt idx="18">
                  <c:v>95.432458697764815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0-4B70-9013-88210001F6E9}"/>
            </c:ext>
          </c:extLst>
        </c:ser>
        <c:ser>
          <c:idx val="1"/>
          <c:order val="1"/>
          <c:tx>
            <c:strRef>
              <c:f>'G13'!$F$2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'G13'!$A$3:$A$21</c:f>
              <c:strCache>
                <c:ptCount val="19"/>
                <c:pt idx="0">
                  <c:v>Scuola</c:v>
                </c:pt>
                <c:pt idx="1">
                  <c:v>Carriera Penitenziaria</c:v>
                </c:pt>
                <c:pt idx="2">
                  <c:v>Servizio Sanitario Nazionale</c:v>
                </c:pt>
                <c:pt idx="3">
                  <c:v>Enti Art.70 - E.N.A.C.</c:v>
                </c:pt>
                <c:pt idx="4">
                  <c:v>Enti Pubblici non economici</c:v>
                </c:pt>
                <c:pt idx="5">
                  <c:v>Universita'</c:v>
                </c:pt>
                <c:pt idx="6">
                  <c:v>Ministeri</c:v>
                </c:pt>
                <c:pt idx="7">
                  <c:v>Enti Lista S13 Istat</c:v>
                </c:pt>
                <c:pt idx="8">
                  <c:v>Carriera Prefettizia</c:v>
                </c:pt>
                <c:pt idx="9">
                  <c:v>Magistratura</c:v>
                </c:pt>
                <c:pt idx="10">
                  <c:v>Agenzie Fiscali</c:v>
                </c:pt>
                <c:pt idx="11">
                  <c:v>Regioni ed autonomie locali</c:v>
                </c:pt>
                <c:pt idx="12">
                  <c:v>Ist. Form.ne Art.co Mus.le</c:v>
                </c:pt>
                <c:pt idx="13">
                  <c:v>Enti Art.60 -C. 3- D.165/01</c:v>
                </c:pt>
                <c:pt idx="14">
                  <c:v>Enti di ricerca</c:v>
                </c:pt>
                <c:pt idx="15">
                  <c:v>Prof. e ricerc. universitari</c:v>
                </c:pt>
                <c:pt idx="16">
                  <c:v>Corpi di Polizia</c:v>
                </c:pt>
                <c:pt idx="17">
                  <c:v>Forze Armate</c:v>
                </c:pt>
                <c:pt idx="18">
                  <c:v>Vigili del Fuoco</c:v>
                </c:pt>
              </c:strCache>
            </c:strRef>
          </c:cat>
          <c:val>
            <c:numRef>
              <c:f>'G13'!$F$3:$F$21</c:f>
              <c:numCache>
                <c:formatCode>#,##0.0</c:formatCode>
                <c:ptCount val="19"/>
                <c:pt idx="0">
                  <c:v>81.006333567909934</c:v>
                </c:pt>
                <c:pt idx="1">
                  <c:v>66.666666666666657</c:v>
                </c:pt>
                <c:pt idx="2">
                  <c:v>66.105443390169086</c:v>
                </c:pt>
                <c:pt idx="3">
                  <c:v>60</c:v>
                </c:pt>
                <c:pt idx="4">
                  <c:v>59.203539823008853</c:v>
                </c:pt>
                <c:pt idx="5">
                  <c:v>58.80503144654088</c:v>
                </c:pt>
                <c:pt idx="6">
                  <c:v>57.698170731707322</c:v>
                </c:pt>
                <c:pt idx="7">
                  <c:v>54.6875</c:v>
                </c:pt>
                <c:pt idx="8">
                  <c:v>50</c:v>
                </c:pt>
                <c:pt idx="9">
                  <c:v>49.767441860465119</c:v>
                </c:pt>
                <c:pt idx="10">
                  <c:v>47.971145175834081</c:v>
                </c:pt>
                <c:pt idx="11">
                  <c:v>45.99562925825942</c:v>
                </c:pt>
                <c:pt idx="12">
                  <c:v>40.384615384615387</c:v>
                </c:pt>
                <c:pt idx="13">
                  <c:v>40.259740259740262</c:v>
                </c:pt>
                <c:pt idx="14">
                  <c:v>38.679245283018872</c:v>
                </c:pt>
                <c:pt idx="15">
                  <c:v>38.632478632478637</c:v>
                </c:pt>
                <c:pt idx="16">
                  <c:v>16.180124223602483</c:v>
                </c:pt>
                <c:pt idx="17">
                  <c:v>10.183066361556065</c:v>
                </c:pt>
                <c:pt idx="18">
                  <c:v>4.5675413022351803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0-4B70-9013-88210001F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2957232"/>
        <c:axId val="122957560"/>
      </c:barChart>
      <c:catAx>
        <c:axId val="122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560"/>
        <c:crosses val="autoZero"/>
        <c:auto val="1"/>
        <c:lblAlgn val="ctr"/>
        <c:lblOffset val="100"/>
        <c:noMultiLvlLbl val="0"/>
      </c:catAx>
      <c:valAx>
        <c:axId val="122957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43950617283964"/>
          <c:y val="0.87829111111111113"/>
          <c:w val="0.1659543209876543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9DA-41E0-8886-7668240096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9DA-41E0-8886-7668240096D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9DA-41E0-8886-7668240096D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9DA-41E0-8886-7668240096D2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9DA-41E0-8886-7668240096D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9DA-41E0-8886-7668240096D2}"/>
              </c:ext>
            </c:extLst>
          </c:dPt>
          <c:dLbls>
            <c:dLbl>
              <c:idx val="0"/>
              <c:layout>
                <c:manualLayout>
                  <c:x val="1.2392928029290247E-2"/>
                  <c:y val="4.207549071901749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DA-41E0-8886-7668240096D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9DA-41E0-8886-7668240096D2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9DA-41E0-8886-7668240096D2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9DA-41E0-8886-7668240096D2}"/>
                </c:ext>
              </c:extLst>
            </c:dLbl>
            <c:dLbl>
              <c:idx val="4"/>
              <c:layout>
                <c:manualLayout>
                  <c:x val="-3.7178784087870738E-2"/>
                  <c:y val="-0.108194118991759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DA-41E0-8886-7668240096D2}"/>
                </c:ext>
              </c:extLst>
            </c:dLbl>
            <c:dLbl>
              <c:idx val="5"/>
              <c:layout>
                <c:manualLayout>
                  <c:x val="8.6750496205031571E-2"/>
                  <c:y val="-6.010784388431085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9DA-41E0-8886-7668240096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'T1 G1 G2 G3'!$C$44:$C$49</c:f>
              <c:strCache>
                <c:ptCount val="6"/>
                <c:pt idx="0">
                  <c:v>Istruzione e Ricerca</c:v>
                </c:pt>
                <c:pt idx="1">
                  <c:v>Sanità</c:v>
                </c:pt>
                <c:pt idx="2">
                  <c:v>Pers. in regime di diritto pubblico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Autonomo o fuori comparto</c:v>
                </c:pt>
              </c:strCache>
            </c:strRef>
          </c:cat>
          <c:val>
            <c:numRef>
              <c:f>'T1 G1 G2 G3'!$F$44:$F$49</c:f>
              <c:numCache>
                <c:formatCode>#,##0</c:formatCode>
                <c:ptCount val="6"/>
                <c:pt idx="0">
                  <c:v>1264053</c:v>
                </c:pt>
                <c:pt idx="1">
                  <c:v>670566</c:v>
                </c:pt>
                <c:pt idx="2">
                  <c:v>568104</c:v>
                </c:pt>
                <c:pt idx="3">
                  <c:v>492093</c:v>
                </c:pt>
                <c:pt idx="4">
                  <c:v>203831</c:v>
                </c:pt>
                <c:pt idx="5">
                  <c:v>40321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DA-41E0-8886-7668240096D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2716049382714E-2"/>
          <c:y val="5.174074074074074E-2"/>
          <c:w val="0.91545864197530868"/>
          <c:h val="0.51668986928104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 G1 G2 G3'!$D$99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 G1 G2 G3'!$C$100:$C$126</c:f>
              <c:strCache>
                <c:ptCount val="27"/>
                <c:pt idx="0">
                  <c:v>Scuola</c:v>
                </c:pt>
                <c:pt idx="1">
                  <c:v>Carriera Penitenziaria</c:v>
                </c:pt>
                <c:pt idx="2">
                  <c:v>Servizio Sanitario Naz.</c:v>
                </c:pt>
                <c:pt idx="3">
                  <c:v>Regioni a statuto speciale e Prov. aut.</c:v>
                </c:pt>
                <c:pt idx="4">
                  <c:v>Enti Pubblici non economici</c:v>
                </c:pt>
                <c:pt idx="5">
                  <c:v>Università</c:v>
                </c:pt>
                <c:pt idx="6">
                  <c:v>Carriera Prefettizia</c:v>
                </c:pt>
                <c:pt idx="7">
                  <c:v>Regioni ed autonomie locali</c:v>
                </c:pt>
                <c:pt idx="8">
                  <c:v>Enti Art.60 -Comma 3- D.165/01</c:v>
                </c:pt>
                <c:pt idx="9">
                  <c:v>Ministeri</c:v>
                </c:pt>
                <c:pt idx="10">
                  <c:v>Autorità Indipendenti</c:v>
                </c:pt>
                <c:pt idx="11">
                  <c:v>Magistratura</c:v>
                </c:pt>
                <c:pt idx="12">
                  <c:v>Presidenza Consiglio Ministri</c:v>
                </c:pt>
                <c:pt idx="13">
                  <c:v>Enti Art.70 - Unioncamere</c:v>
                </c:pt>
                <c:pt idx="14">
                  <c:v>Enti Art.70 - A.S.I.</c:v>
                </c:pt>
                <c:pt idx="15">
                  <c:v>Agenzia per l'Italia digitale</c:v>
                </c:pt>
                <c:pt idx="16">
                  <c:v>Agenzie Fiscali</c:v>
                </c:pt>
                <c:pt idx="17">
                  <c:v>Enti di ricerca</c:v>
                </c:pt>
                <c:pt idx="18">
                  <c:v>Enti Lista S13 Istat</c:v>
                </c:pt>
                <c:pt idx="19">
                  <c:v>Ist. Form.ne Art.co Mus.le</c:v>
                </c:pt>
                <c:pt idx="20">
                  <c:v>Professori e ricercatori universitari</c:v>
                </c:pt>
                <c:pt idx="21">
                  <c:v>Enti Art.70 - C.N.E.L.</c:v>
                </c:pt>
                <c:pt idx="22">
                  <c:v>Enti Art.70 - E.N.A.C.</c:v>
                </c:pt>
                <c:pt idx="23">
                  <c:v>Carriera Diplomatica</c:v>
                </c:pt>
                <c:pt idx="24">
                  <c:v>Corpi di Polizia</c:v>
                </c:pt>
                <c:pt idx="25">
                  <c:v>Forze Armate</c:v>
                </c:pt>
                <c:pt idx="26">
                  <c:v>Vigili del Fuoco</c:v>
                </c:pt>
              </c:strCache>
            </c:strRef>
          </c:cat>
          <c:val>
            <c:numRef>
              <c:f>'T1 G1 G2 G3'!$D$100:$D$126</c:f>
              <c:numCache>
                <c:formatCode>0.0</c:formatCode>
                <c:ptCount val="27"/>
                <c:pt idx="0">
                  <c:v>21.08231751112433</c:v>
                </c:pt>
                <c:pt idx="1">
                  <c:v>28.915662650602407</c:v>
                </c:pt>
                <c:pt idx="2">
                  <c:v>31.273282570246629</c:v>
                </c:pt>
                <c:pt idx="3">
                  <c:v>39.088160441998568</c:v>
                </c:pt>
                <c:pt idx="4">
                  <c:v>39.651106704539366</c:v>
                </c:pt>
                <c:pt idx="5">
                  <c:v>39.784765427946866</c:v>
                </c:pt>
                <c:pt idx="6">
                  <c:v>42.709410548086865</c:v>
                </c:pt>
                <c:pt idx="7">
                  <c:v>44.841520741127631</c:v>
                </c:pt>
                <c:pt idx="8">
                  <c:v>45.313131313131308</c:v>
                </c:pt>
                <c:pt idx="9">
                  <c:v>45.493955354111229</c:v>
                </c:pt>
                <c:pt idx="10">
                  <c:v>46.427113107390774</c:v>
                </c:pt>
                <c:pt idx="11">
                  <c:v>47.133006713845035</c:v>
                </c:pt>
                <c:pt idx="12">
                  <c:v>47.670961347869181</c:v>
                </c:pt>
                <c:pt idx="13">
                  <c:v>48.387096774193552</c:v>
                </c:pt>
                <c:pt idx="14">
                  <c:v>48.771929824561404</c:v>
                </c:pt>
                <c:pt idx="15">
                  <c:v>50.617283950617285</c:v>
                </c:pt>
                <c:pt idx="16">
                  <c:v>51.39896106567916</c:v>
                </c:pt>
                <c:pt idx="17">
                  <c:v>51.708015669095651</c:v>
                </c:pt>
                <c:pt idx="18">
                  <c:v>56.91265157901563</c:v>
                </c:pt>
                <c:pt idx="19">
                  <c:v>59.873459873459879</c:v>
                </c:pt>
                <c:pt idx="20">
                  <c:v>62.036721817480313</c:v>
                </c:pt>
                <c:pt idx="21">
                  <c:v>62.068965517241381</c:v>
                </c:pt>
                <c:pt idx="22">
                  <c:v>63.400236127508855</c:v>
                </c:pt>
                <c:pt idx="23">
                  <c:v>76.082677165354326</c:v>
                </c:pt>
                <c:pt idx="24">
                  <c:v>89.581835096030133</c:v>
                </c:pt>
                <c:pt idx="25">
                  <c:v>92.452852079381373</c:v>
                </c:pt>
                <c:pt idx="26">
                  <c:v>95.100929916080744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0-426F-8389-7864B193C4B8}"/>
            </c:ext>
          </c:extLst>
        </c:ser>
        <c:ser>
          <c:idx val="1"/>
          <c:order val="1"/>
          <c:tx>
            <c:strRef>
              <c:f>'T1 G1 G2 G3'!$E$99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F29F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 G1 G2 G3'!$C$100:$C$126</c:f>
              <c:strCache>
                <c:ptCount val="27"/>
                <c:pt idx="0">
                  <c:v>Scuola</c:v>
                </c:pt>
                <c:pt idx="1">
                  <c:v>Carriera Penitenziaria</c:v>
                </c:pt>
                <c:pt idx="2">
                  <c:v>Servizio Sanitario Naz.</c:v>
                </c:pt>
                <c:pt idx="3">
                  <c:v>Regioni a statuto speciale e Prov. aut.</c:v>
                </c:pt>
                <c:pt idx="4">
                  <c:v>Enti Pubblici non economici</c:v>
                </c:pt>
                <c:pt idx="5">
                  <c:v>Università</c:v>
                </c:pt>
                <c:pt idx="6">
                  <c:v>Carriera Prefettizia</c:v>
                </c:pt>
                <c:pt idx="7">
                  <c:v>Regioni ed autonomie locali</c:v>
                </c:pt>
                <c:pt idx="8">
                  <c:v>Enti Art.60 -Comma 3- D.165/01</c:v>
                </c:pt>
                <c:pt idx="9">
                  <c:v>Ministeri</c:v>
                </c:pt>
                <c:pt idx="10">
                  <c:v>Autorità Indipendenti</c:v>
                </c:pt>
                <c:pt idx="11">
                  <c:v>Magistratura</c:v>
                </c:pt>
                <c:pt idx="12">
                  <c:v>Presidenza Consiglio Ministri</c:v>
                </c:pt>
                <c:pt idx="13">
                  <c:v>Enti Art.70 - Unioncamere</c:v>
                </c:pt>
                <c:pt idx="14">
                  <c:v>Enti Art.70 - A.S.I.</c:v>
                </c:pt>
                <c:pt idx="15">
                  <c:v>Agenzia per l'Italia digitale</c:v>
                </c:pt>
                <c:pt idx="16">
                  <c:v>Agenzie Fiscali</c:v>
                </c:pt>
                <c:pt idx="17">
                  <c:v>Enti di ricerca</c:v>
                </c:pt>
                <c:pt idx="18">
                  <c:v>Enti Lista S13 Istat</c:v>
                </c:pt>
                <c:pt idx="19">
                  <c:v>Ist. Form.ne Art.co Mus.le</c:v>
                </c:pt>
                <c:pt idx="20">
                  <c:v>Professori e ricercatori universitari</c:v>
                </c:pt>
                <c:pt idx="21">
                  <c:v>Enti Art.70 - C.N.E.L.</c:v>
                </c:pt>
                <c:pt idx="22">
                  <c:v>Enti Art.70 - E.N.A.C.</c:v>
                </c:pt>
                <c:pt idx="23">
                  <c:v>Carriera Diplomatica</c:v>
                </c:pt>
                <c:pt idx="24">
                  <c:v>Corpi di Polizia</c:v>
                </c:pt>
                <c:pt idx="25">
                  <c:v>Forze Armate</c:v>
                </c:pt>
                <c:pt idx="26">
                  <c:v>Vigili del Fuoco</c:v>
                </c:pt>
              </c:strCache>
            </c:strRef>
          </c:cat>
          <c:val>
            <c:numRef>
              <c:f>'T1 G1 G2 G3'!$E$100:$E$126</c:f>
              <c:numCache>
                <c:formatCode>0.0</c:formatCode>
                <c:ptCount val="27"/>
                <c:pt idx="0">
                  <c:v>78.91768248887567</c:v>
                </c:pt>
                <c:pt idx="1">
                  <c:v>71.084337349397586</c:v>
                </c:pt>
                <c:pt idx="2">
                  <c:v>68.726717429753364</c:v>
                </c:pt>
                <c:pt idx="3">
                  <c:v>60.911839558001432</c:v>
                </c:pt>
                <c:pt idx="4">
                  <c:v>60.348893295460634</c:v>
                </c:pt>
                <c:pt idx="5">
                  <c:v>60.215234572053134</c:v>
                </c:pt>
                <c:pt idx="6">
                  <c:v>57.290589451913135</c:v>
                </c:pt>
                <c:pt idx="7">
                  <c:v>55.158479258872362</c:v>
                </c:pt>
                <c:pt idx="8">
                  <c:v>54.686868686868685</c:v>
                </c:pt>
                <c:pt idx="9">
                  <c:v>54.506044645888771</c:v>
                </c:pt>
                <c:pt idx="10">
                  <c:v>53.572886892609226</c:v>
                </c:pt>
                <c:pt idx="11">
                  <c:v>52.866993286154965</c:v>
                </c:pt>
                <c:pt idx="12">
                  <c:v>52.329038652130819</c:v>
                </c:pt>
                <c:pt idx="13">
                  <c:v>51.612903225806448</c:v>
                </c:pt>
                <c:pt idx="14">
                  <c:v>51.228070175438603</c:v>
                </c:pt>
                <c:pt idx="15">
                  <c:v>49.382716049382715</c:v>
                </c:pt>
                <c:pt idx="16">
                  <c:v>48.601038934320833</c:v>
                </c:pt>
                <c:pt idx="17">
                  <c:v>48.291984330904342</c:v>
                </c:pt>
                <c:pt idx="18">
                  <c:v>43.08734842098437</c:v>
                </c:pt>
                <c:pt idx="19">
                  <c:v>40.126540126540128</c:v>
                </c:pt>
                <c:pt idx="20">
                  <c:v>37.963278182519687</c:v>
                </c:pt>
                <c:pt idx="21">
                  <c:v>37.931034482758619</c:v>
                </c:pt>
                <c:pt idx="22">
                  <c:v>36.599763872491145</c:v>
                </c:pt>
                <c:pt idx="23">
                  <c:v>23.917322834645667</c:v>
                </c:pt>
                <c:pt idx="24">
                  <c:v>10.418164903969862</c:v>
                </c:pt>
                <c:pt idx="25">
                  <c:v>7.5471479206186229</c:v>
                </c:pt>
                <c:pt idx="26">
                  <c:v>4.8990700839192565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0-426F-8389-7864B193C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2957232"/>
        <c:axId val="122957560"/>
      </c:barChart>
      <c:catAx>
        <c:axId val="122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560"/>
        <c:crosses val="autoZero"/>
        <c:auto val="1"/>
        <c:lblAlgn val="ctr"/>
        <c:lblOffset val="100"/>
        <c:noMultiLvlLbl val="0"/>
      </c:catAx>
      <c:valAx>
        <c:axId val="122957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43950617283964"/>
          <c:y val="0.87829111111111113"/>
          <c:w val="0.1659543209876543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'T3 G4 G5 G6'!$L$5:$L$31</c:f>
              <c:strCache>
                <c:ptCount val="27"/>
                <c:pt idx="0">
                  <c:v>Carriera Diplomatica</c:v>
                </c:pt>
                <c:pt idx="1">
                  <c:v>Magistratura</c:v>
                </c:pt>
                <c:pt idx="2">
                  <c:v>Autorità Indipendenti</c:v>
                </c:pt>
                <c:pt idx="3">
                  <c:v>Carriera Prefettizia</c:v>
                </c:pt>
                <c:pt idx="4">
                  <c:v>Carriera Penitenziaria</c:v>
                </c:pt>
                <c:pt idx="5">
                  <c:v>Presidenza Consiglio Ministri</c:v>
                </c:pt>
                <c:pt idx="6">
                  <c:v>Agenzia per l'Italia digitale</c:v>
                </c:pt>
                <c:pt idx="7">
                  <c:v>Enti Art.70 - Unioncamere</c:v>
                </c:pt>
                <c:pt idx="8">
                  <c:v>Enti Art.70 - E.N.A.C.</c:v>
                </c:pt>
                <c:pt idx="9">
                  <c:v>Enti Art.70 - A.S.I.</c:v>
                </c:pt>
                <c:pt idx="10">
                  <c:v>Enti Art.60 -Comma 3- D.165/01</c:v>
                </c:pt>
                <c:pt idx="11">
                  <c:v>Enti Pubblici non economici</c:v>
                </c:pt>
                <c:pt idx="12">
                  <c:v>Professori e ricercatori universitari</c:v>
                </c:pt>
                <c:pt idx="13">
                  <c:v>Enti Art.70 - C.N.E.L.</c:v>
                </c:pt>
                <c:pt idx="14">
                  <c:v>Enti Lista S13 Istat</c:v>
                </c:pt>
                <c:pt idx="15">
                  <c:v>Enti di ricerca</c:v>
                </c:pt>
                <c:pt idx="16">
                  <c:v>Università</c:v>
                </c:pt>
                <c:pt idx="17">
                  <c:v>Corpi di Polizia</c:v>
                </c:pt>
                <c:pt idx="18">
                  <c:v>Forze Armate</c:v>
                </c:pt>
                <c:pt idx="19">
                  <c:v>Servizio Sanitario Nazionale</c:v>
                </c:pt>
                <c:pt idx="20">
                  <c:v>Agenzie Fiscali</c:v>
                </c:pt>
                <c:pt idx="21">
                  <c:v>Vigili del Fuoco</c:v>
                </c:pt>
                <c:pt idx="22">
                  <c:v>Ministeri</c:v>
                </c:pt>
                <c:pt idx="23">
                  <c:v>Ist. Form.ne Art.co Mus.le</c:v>
                </c:pt>
                <c:pt idx="24">
                  <c:v>Regioni a statuto speciale e P. A.</c:v>
                </c:pt>
                <c:pt idx="25">
                  <c:v>Regioni ed autonomie locali</c:v>
                </c:pt>
                <c:pt idx="26">
                  <c:v>Scuola</c:v>
                </c:pt>
              </c:strCache>
            </c:strRef>
          </c:cat>
          <c:val>
            <c:numRef>
              <c:f>'T3 G4 G5 G6'!$M$5:$M$31</c:f>
              <c:numCache>
                <c:formatCode>#,##0</c:formatCode>
                <c:ptCount val="27"/>
                <c:pt idx="0">
                  <c:v>244441.73326771654</c:v>
                </c:pt>
                <c:pt idx="1">
                  <c:v>213517.30284884776</c:v>
                </c:pt>
                <c:pt idx="2">
                  <c:v>156666.89041566744</c:v>
                </c:pt>
                <c:pt idx="3">
                  <c:v>150502.73836608065</c:v>
                </c:pt>
                <c:pt idx="4">
                  <c:v>145020.6626506024</c:v>
                </c:pt>
                <c:pt idx="5">
                  <c:v>128758.29113739515</c:v>
                </c:pt>
                <c:pt idx="6">
                  <c:v>105719.41325606665</c:v>
                </c:pt>
                <c:pt idx="7">
                  <c:v>99801.169590643272</c:v>
                </c:pt>
                <c:pt idx="8">
                  <c:v>84468.563164108622</c:v>
                </c:pt>
                <c:pt idx="9">
                  <c:v>80320.133121458348</c:v>
                </c:pt>
                <c:pt idx="10">
                  <c:v>78123.132993487976</c:v>
                </c:pt>
                <c:pt idx="11">
                  <c:v>74629.679966772062</c:v>
                </c:pt>
                <c:pt idx="12">
                  <c:v>70051.217176187565</c:v>
                </c:pt>
                <c:pt idx="13">
                  <c:v>69191.762711864401</c:v>
                </c:pt>
                <c:pt idx="14">
                  <c:v>68929.231600073064</c:v>
                </c:pt>
                <c:pt idx="15">
                  <c:v>62965.259133834901</c:v>
                </c:pt>
                <c:pt idx="16">
                  <c:v>62173.624989611002</c:v>
                </c:pt>
                <c:pt idx="17">
                  <c:v>61874.880980028633</c:v>
                </c:pt>
                <c:pt idx="18">
                  <c:v>61727.123625879583</c:v>
                </c:pt>
                <c:pt idx="19">
                  <c:v>59545.458112861983</c:v>
                </c:pt>
                <c:pt idx="20">
                  <c:v>57179.776696182722</c:v>
                </c:pt>
                <c:pt idx="21">
                  <c:v>56252.094488215575</c:v>
                </c:pt>
                <c:pt idx="22">
                  <c:v>49424.972023140603</c:v>
                </c:pt>
                <c:pt idx="23">
                  <c:v>46722.805655954049</c:v>
                </c:pt>
                <c:pt idx="24">
                  <c:v>46305.53332301991</c:v>
                </c:pt>
                <c:pt idx="25">
                  <c:v>41184.550959249078</c:v>
                </c:pt>
                <c:pt idx="26">
                  <c:v>40424.621327338908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2-4C6E-8109-8D87484C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3205992"/>
        <c:axId val="433206320"/>
      </c:barChart>
      <c:catAx>
        <c:axId val="4332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206320"/>
        <c:crosses val="autoZero"/>
        <c:auto val="1"/>
        <c:lblAlgn val="ctr"/>
        <c:lblOffset val="100"/>
        <c:noMultiLvlLbl val="0"/>
      </c:catAx>
      <c:valAx>
        <c:axId val="4332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2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059374999999993E-2"/>
          <c:y val="0.14601818181818182"/>
          <c:w val="0.84199965277777777"/>
          <c:h val="0.717092929292929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264-474B-B05B-FB21A982F9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264-474B-B05B-FB21A982F9A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264-474B-B05B-FB21A982F9A1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264-474B-B05B-FB21A982F9A1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264-474B-B05B-FB21A982F9A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264-474B-B05B-FB21A982F9A1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64-474B-B05B-FB21A982F9A1}"/>
                </c:ext>
              </c:extLst>
            </c:dLbl>
            <c:dLbl>
              <c:idx val="1"/>
              <c:layout>
                <c:manualLayout>
                  <c:x val="-0.13726676359296333"/>
                  <c:y val="-0.346695402298850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64-474B-B05B-FB21A982F9A1}"/>
                </c:ext>
              </c:extLst>
            </c:dLbl>
            <c:dLbl>
              <c:idx val="2"/>
              <c:layout>
                <c:manualLayout>
                  <c:x val="0.14974556028323266"/>
                  <c:y val="-0.1520593869731800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64-474B-B05B-FB21A982F9A1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64-474B-B05B-FB21A982F9A1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64-474B-B05B-FB21A982F9A1}"/>
                </c:ext>
              </c:extLst>
            </c:dLbl>
            <c:dLbl>
              <c:idx val="5"/>
              <c:layout>
                <c:manualLayout>
                  <c:x val="0.14974556028323266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264-474B-B05B-FB21A982F9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 G4 G5 G6'!$C$43:$C$48</c:f>
              <c:strCache>
                <c:ptCount val="6"/>
                <c:pt idx="0">
                  <c:v>Istruzione e Ricerca</c:v>
                </c:pt>
                <c:pt idx="1">
                  <c:v>Sanità</c:v>
                </c:pt>
                <c:pt idx="2">
                  <c:v>Pers. in regime di diritto pubblico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aut. o fuori comparto</c:v>
                </c:pt>
              </c:strCache>
            </c:strRef>
          </c:cat>
          <c:val>
            <c:numRef>
              <c:f>'T3 G4 G5 G6'!$D$43:$D$48</c:f>
              <c:numCache>
                <c:formatCode>#,##0</c:formatCode>
                <c:ptCount val="6"/>
                <c:pt idx="0">
                  <c:v>53947942908</c:v>
                </c:pt>
                <c:pt idx="1">
                  <c:v>43658950802</c:v>
                </c:pt>
                <c:pt idx="2">
                  <c:v>37265324002</c:v>
                </c:pt>
                <c:pt idx="3">
                  <c:v>22392979833</c:v>
                </c:pt>
                <c:pt idx="4">
                  <c:v>11422582640</c:v>
                </c:pt>
                <c:pt idx="5">
                  <c:v>3424378117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64-474B-B05B-FB21A982F9A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059374999999993E-2"/>
          <c:y val="0.14601818181818182"/>
          <c:w val="0.84199965277777777"/>
          <c:h val="0.7170929292929292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6CD-47B0-A09F-4CF1E3E2F1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6CD-47B0-A09F-4CF1E3E2F1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6CD-47B0-A09F-4CF1E3E2F1F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6CD-47B0-A09F-4CF1E3E2F1F0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6CD-47B0-A09F-4CF1E3E2F1F0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6CD-47B0-A09F-4CF1E3E2F1F0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CD-47B0-A09F-4CF1E3E2F1F0}"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CD-47B0-A09F-4CF1E3E2F1F0}"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CD-47B0-A09F-4CF1E3E2F1F0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CD-47B0-A09F-4CF1E3E2F1F0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CD-47B0-A09F-4CF1E3E2F1F0}"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CD-47B0-A09F-4CF1E3E2F1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 G4 G5 G6'!$F$68:$F$73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Corpi di Polizia</c:v>
                </c:pt>
                <c:pt idx="3">
                  <c:v>Regioni ed autonomie locali</c:v>
                </c:pt>
                <c:pt idx="4">
                  <c:v>Forze Armate</c:v>
                </c:pt>
                <c:pt idx="5">
                  <c:v>Altri comparti</c:v>
                </c:pt>
              </c:strCache>
            </c:strRef>
          </c:cat>
          <c:val>
            <c:numRef>
              <c:f>'T3 G4 G5 G6'!$G$68:$G$73</c:f>
              <c:numCache>
                <c:formatCode>#,##0</c:formatCode>
                <c:ptCount val="6"/>
                <c:pt idx="0">
                  <c:v>47846425764</c:v>
                </c:pt>
                <c:pt idx="1">
                  <c:v>43658950802</c:v>
                </c:pt>
                <c:pt idx="2">
                  <c:v>18756380171</c:v>
                </c:pt>
                <c:pt idx="3">
                  <c:v>17621788261</c:v>
                </c:pt>
                <c:pt idx="4">
                  <c:v>10640706752</c:v>
                </c:pt>
                <c:pt idx="5">
                  <c:v>33587906552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CD-47B0-A09F-4CF1E3E2F1F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90215330577213E-2"/>
          <c:y val="2.2030526106358188E-2"/>
          <c:w val="0.91060802469135804"/>
          <c:h val="0.41651865079365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4C-438E-9810-CEEBCE4220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'T4 G7'!$B$40:$C$66</c:f>
              <c:multiLvlStrCache>
                <c:ptCount val="27"/>
                <c:lvl>
                  <c:pt idx="0">
                    <c:v>Magistratura</c:v>
                  </c:pt>
                  <c:pt idx="1">
                    <c:v>Autorità Indipendenti</c:v>
                  </c:pt>
                  <c:pt idx="2">
                    <c:v>Carriera Prefettizia</c:v>
                  </c:pt>
                  <c:pt idx="3">
                    <c:v>Carriera Penitenziaria</c:v>
                  </c:pt>
                  <c:pt idx="4">
                    <c:v>Carriera Diplomatica</c:v>
                  </c:pt>
                  <c:pt idx="5">
                    <c:v>Presidenza Consiglio Ministri</c:v>
                  </c:pt>
                  <c:pt idx="6">
                    <c:v>Professori e ricercatori universitari</c:v>
                  </c:pt>
                  <c:pt idx="7">
                    <c:v>Enti Art.70 - Unioncamere</c:v>
                  </c:pt>
                  <c:pt idx="8">
                    <c:v>Enti Art.70 - A.S.I.</c:v>
                  </c:pt>
                  <c:pt idx="9">
                    <c:v>Agenzia per l'Italia digitale</c:v>
                  </c:pt>
                  <c:pt idx="10">
                    <c:v>Enti Art.70 - E.N.A.C.</c:v>
                  </c:pt>
                  <c:pt idx="11">
                    <c:v>Enti Pubblici non economici</c:v>
                  </c:pt>
                  <c:pt idx="12">
                    <c:v>Enti Lista S13 Istat</c:v>
                  </c:pt>
                  <c:pt idx="13">
                    <c:v>Enti di ricerca</c:v>
                  </c:pt>
                  <c:pt idx="14">
                    <c:v>Enti Art.70 - C.N.E.L.</c:v>
                  </c:pt>
                  <c:pt idx="15">
                    <c:v>Corpi di Polizia</c:v>
                  </c:pt>
                  <c:pt idx="16">
                    <c:v>Servizio Sanitario Nazionale</c:v>
                  </c:pt>
                  <c:pt idx="17">
                    <c:v>Forze Armate</c:v>
                  </c:pt>
                  <c:pt idx="18">
                    <c:v>Agenzie Fiscali</c:v>
                  </c:pt>
                  <c:pt idx="19">
                    <c:v>Vigili del Fuoco</c:v>
                  </c:pt>
                  <c:pt idx="20">
                    <c:v>Regioni a statuto speciale e P. A.</c:v>
                  </c:pt>
                  <c:pt idx="21">
                    <c:v>Ist. Form.ne Art.co Mus.le</c:v>
                  </c:pt>
                  <c:pt idx="22">
                    <c:v>Enti Art.60 -Comma 3- D.165/01</c:v>
                  </c:pt>
                  <c:pt idx="23">
                    <c:v>Ministeri</c:v>
                  </c:pt>
                  <c:pt idx="24">
                    <c:v>Regioni ed Autonomie Locali</c:v>
                  </c:pt>
                  <c:pt idx="25">
                    <c:v>Scuola</c:v>
                  </c:pt>
                  <c:pt idx="26">
                    <c:v>Università</c:v>
                  </c:pt>
                </c:lvl>
                <c:lvl>
                  <c:pt idx="0">
                    <c:v>Maggiore di 70.000</c:v>
                  </c:pt>
                  <c:pt idx="5">
                    <c:v>Fra 50.001 e 70.000</c:v>
                  </c:pt>
                  <c:pt idx="11">
                    <c:v>Fra 40.001 e 50.000</c:v>
                  </c:pt>
                  <c:pt idx="18">
                    <c:v>Fra 32.001 e 40.000</c:v>
                  </c:pt>
                  <c:pt idx="24">
                    <c:v>Meno di 32.000</c:v>
                  </c:pt>
                </c:lvl>
              </c:multiLvlStrCache>
            </c:multiLvlStrRef>
          </c:cat>
          <c:val>
            <c:numRef>
              <c:f>'T4 G7'!$F$40:$F$66</c:f>
              <c:numCache>
                <c:formatCode>#,##0</c:formatCode>
                <c:ptCount val="27"/>
                <c:pt idx="0">
                  <c:v>8216.2534950049012</c:v>
                </c:pt>
                <c:pt idx="1">
                  <c:v>4334.3679152913392</c:v>
                </c:pt>
                <c:pt idx="2">
                  <c:v>-348.79499365479569</c:v>
                </c:pt>
                <c:pt idx="3">
                  <c:v>5511.9351296367677</c:v>
                </c:pt>
                <c:pt idx="4">
                  <c:v>-754.64712236249761</c:v>
                </c:pt>
                <c:pt idx="5">
                  <c:v>897.77394772415573</c:v>
                </c:pt>
                <c:pt idx="6">
                  <c:v>2492.9260597462853</c:v>
                </c:pt>
                <c:pt idx="7">
                  <c:v>1449.2283091046847</c:v>
                </c:pt>
                <c:pt idx="8">
                  <c:v>-748.51590988676617</c:v>
                </c:pt>
                <c:pt idx="9">
                  <c:v>0</c:v>
                </c:pt>
                <c:pt idx="10">
                  <c:v>-2648.6371696133574</c:v>
                </c:pt>
                <c:pt idx="11">
                  <c:v>1357.1888314968091</c:v>
                </c:pt>
                <c:pt idx="12">
                  <c:v>407.94716940307262</c:v>
                </c:pt>
                <c:pt idx="13">
                  <c:v>439.28214335833036</c:v>
                </c:pt>
                <c:pt idx="14">
                  <c:v>-428.74107427205308</c:v>
                </c:pt>
                <c:pt idx="15">
                  <c:v>-40.632031905472104</c:v>
                </c:pt>
                <c:pt idx="16">
                  <c:v>-351.13403486892639</c:v>
                </c:pt>
                <c:pt idx="17">
                  <c:v>754.68536405544728</c:v>
                </c:pt>
                <c:pt idx="18">
                  <c:v>1788.8429525713727</c:v>
                </c:pt>
                <c:pt idx="19">
                  <c:v>644.20313197482028</c:v>
                </c:pt>
                <c:pt idx="20">
                  <c:v>912.49644201085903</c:v>
                </c:pt>
                <c:pt idx="21">
                  <c:v>-300.40311774699512</c:v>
                </c:pt>
                <c:pt idx="22">
                  <c:v>3502.1467557953874</c:v>
                </c:pt>
                <c:pt idx="23">
                  <c:v>292.17456126780598</c:v>
                </c:pt>
                <c:pt idx="24">
                  <c:v>228.2986699494686</c:v>
                </c:pt>
                <c:pt idx="25">
                  <c:v>-96.458301936949283</c:v>
                </c:pt>
                <c:pt idx="26">
                  <c:v>125.43708711313957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C-438E-9810-CEEBCE42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795568"/>
        <c:axId val="459793600"/>
      </c:barChart>
      <c:catAx>
        <c:axId val="4597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3600"/>
        <c:crosses val="autoZero"/>
        <c:auto val="1"/>
        <c:lblAlgn val="ctr"/>
        <c:lblOffset val="0"/>
        <c:noMultiLvlLbl val="0"/>
      </c:catAx>
      <c:valAx>
        <c:axId val="459793600"/>
        <c:scaling>
          <c:orientation val="minMax"/>
          <c:max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55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AF-4794-9DE3-2C34BAAF9F05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5-4167-BC90-35FF7E5ED47F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5-4167-BC90-35FF7E5ED47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DAF-4794-9DE3-2C34BAAF9F05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A5-4167-BC90-35FF7E5ED47F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A5-4167-BC90-35FF7E5ED47F}"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A5-4167-BC90-35FF7E5ED47F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AA5-4167-BC90-35FF7E5E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 G8'!$H$5:$H$26</c:f>
              <c:strCache>
                <c:ptCount val="22"/>
                <c:pt idx="0">
                  <c:v>Valle d’Aosta</c:v>
                </c:pt>
                <c:pt idx="1">
                  <c:v>P. A. Bolzano</c:v>
                </c:pt>
                <c:pt idx="2">
                  <c:v>P. A. Trento</c:v>
                </c:pt>
                <c:pt idx="3">
                  <c:v>Lazio</c:v>
                </c:pt>
                <c:pt idx="4">
                  <c:v>Friuli-Venezia Giulia</c:v>
                </c:pt>
                <c:pt idx="5">
                  <c:v>Sardegna</c:v>
                </c:pt>
                <c:pt idx="6">
                  <c:v>Liguria</c:v>
                </c:pt>
                <c:pt idx="7">
                  <c:v>Calabria</c:v>
                </c:pt>
                <c:pt idx="8">
                  <c:v>Toscana</c:v>
                </c:pt>
                <c:pt idx="9">
                  <c:v>Umbria</c:v>
                </c:pt>
                <c:pt idx="10">
                  <c:v>Basilicata</c:v>
                </c:pt>
                <c:pt idx="11">
                  <c:v>Molise</c:v>
                </c:pt>
                <c:pt idx="12">
                  <c:v>Sicilia</c:v>
                </c:pt>
                <c:pt idx="13">
                  <c:v>Abruzzo</c:v>
                </c:pt>
                <c:pt idx="14">
                  <c:v>Marche</c:v>
                </c:pt>
                <c:pt idx="15">
                  <c:v>Italia</c:v>
                </c:pt>
                <c:pt idx="16">
                  <c:v>Emilia-Romagna</c:v>
                </c:pt>
                <c:pt idx="17">
                  <c:v>Puglia</c:v>
                </c:pt>
                <c:pt idx="18">
                  <c:v>Piemonte</c:v>
                </c:pt>
                <c:pt idx="19">
                  <c:v>Campania</c:v>
                </c:pt>
                <c:pt idx="20">
                  <c:v>Veneto</c:v>
                </c:pt>
                <c:pt idx="21">
                  <c:v>Lombardia</c:v>
                </c:pt>
              </c:strCache>
            </c:strRef>
          </c:cat>
          <c:val>
            <c:numRef>
              <c:f>'T5 G8'!$I$5:$I$26</c:f>
              <c:numCache>
                <c:formatCode>#,##0.0</c:formatCode>
                <c:ptCount val="22"/>
                <c:pt idx="0">
                  <c:v>92.736705577172501</c:v>
                </c:pt>
                <c:pt idx="1">
                  <c:v>79.015651050663152</c:v>
                </c:pt>
                <c:pt idx="2">
                  <c:v>77.70843577505093</c:v>
                </c:pt>
                <c:pt idx="3">
                  <c:v>70.476170811575813</c:v>
                </c:pt>
                <c:pt idx="4">
                  <c:v>68.780150119658785</c:v>
                </c:pt>
                <c:pt idx="5">
                  <c:v>66.796731537413393</c:v>
                </c:pt>
                <c:pt idx="6">
                  <c:v>62.971971744475816</c:v>
                </c:pt>
                <c:pt idx="7">
                  <c:v>60.190659536695598</c:v>
                </c:pt>
                <c:pt idx="8">
                  <c:v>58.913117006456943</c:v>
                </c:pt>
                <c:pt idx="9">
                  <c:v>58.366673963568275</c:v>
                </c:pt>
                <c:pt idx="10">
                  <c:v>58.218519942051266</c:v>
                </c:pt>
                <c:pt idx="11">
                  <c:v>57.99075817217183</c:v>
                </c:pt>
                <c:pt idx="12">
                  <c:v>57.510879147684754</c:v>
                </c:pt>
                <c:pt idx="13">
                  <c:v>55.337591598416864</c:v>
                </c:pt>
                <c:pt idx="14">
                  <c:v>55.230474397337183</c:v>
                </c:pt>
                <c:pt idx="15">
                  <c:v>54.3</c:v>
                </c:pt>
                <c:pt idx="16">
                  <c:v>53.782896149154674</c:v>
                </c:pt>
                <c:pt idx="17">
                  <c:v>53.290885588134003</c:v>
                </c:pt>
                <c:pt idx="18" formatCode="0.0">
                  <c:v>50.685446450597347</c:v>
                </c:pt>
                <c:pt idx="19">
                  <c:v>49.601736712407678</c:v>
                </c:pt>
                <c:pt idx="20">
                  <c:v>46.744414155447537</c:v>
                </c:pt>
                <c:pt idx="21">
                  <c:v>40.172165273191077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A5-4167-BC90-35FF7E5ED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00976"/>
        <c:axId val="281001304"/>
      </c:barChart>
      <c:catAx>
        <c:axId val="28100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1304"/>
        <c:crosses val="autoZero"/>
        <c:auto val="1"/>
        <c:lblAlgn val="ctr"/>
        <c:lblOffset val="100"/>
        <c:noMultiLvlLbl val="0"/>
      </c:catAx>
      <c:valAx>
        <c:axId val="2810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7264957264965E-2"/>
          <c:y val="3.7037037037037035E-2"/>
          <c:w val="0.91020584045584063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CE-4D5F-8F4C-76848DA8A8E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443-4F13-863E-55C5B099230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CE-4D5F-8F4C-76848DA8A8E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43-4F13-863E-55C5B0992307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443-4F13-863E-55C5B099230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443-4F13-863E-55C5B0992307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443-4F13-863E-55C5B0992307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443-4F13-863E-55C5B0992307}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443-4F13-863E-55C5B0992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 G9'!$G$5:$G$27</c:f>
              <c:strCache>
                <c:ptCount val="23"/>
                <c:pt idx="0">
                  <c:v>P. A. Trento</c:v>
                </c:pt>
                <c:pt idx="1">
                  <c:v>P. A. Bolzano</c:v>
                </c:pt>
                <c:pt idx="2">
                  <c:v>Emilia-Romagna</c:v>
                </c:pt>
                <c:pt idx="3">
                  <c:v>Toscana</c:v>
                </c:pt>
                <c:pt idx="4">
                  <c:v>Umbria</c:v>
                </c:pt>
                <c:pt idx="5">
                  <c:v>Lazio</c:v>
                </c:pt>
                <c:pt idx="6">
                  <c:v>Veneto</c:v>
                </c:pt>
                <c:pt idx="7">
                  <c:v>Marche</c:v>
                </c:pt>
                <c:pt idx="8">
                  <c:v>Italia</c:v>
                </c:pt>
                <c:pt idx="9">
                  <c:v>Puglia</c:v>
                </c:pt>
                <c:pt idx="10">
                  <c:v>Lombardia</c:v>
                </c:pt>
                <c:pt idx="11">
                  <c:v>Piemonte</c:v>
                </c:pt>
                <c:pt idx="12">
                  <c:v>Sardegna</c:v>
                </c:pt>
                <c:pt idx="13">
                  <c:v>Abruzzo</c:v>
                </c:pt>
                <c:pt idx="14">
                  <c:v>Friuli-Venezia Giulia</c:v>
                </c:pt>
                <c:pt idx="15">
                  <c:v>Liguria</c:v>
                </c:pt>
                <c:pt idx="16">
                  <c:v>Calabria</c:v>
                </c:pt>
                <c:pt idx="17">
                  <c:v>Sicilia</c:v>
                </c:pt>
                <c:pt idx="18">
                  <c:v>Valle d’Aosta</c:v>
                </c:pt>
                <c:pt idx="19">
                  <c:v>Campania</c:v>
                </c:pt>
                <c:pt idx="20">
                  <c:v>Basilicata</c:v>
                </c:pt>
                <c:pt idx="21">
                  <c:v>Molise</c:v>
                </c:pt>
                <c:pt idx="22">
                  <c:v>Estero</c:v>
                </c:pt>
              </c:strCache>
            </c:strRef>
          </c:cat>
          <c:val>
            <c:numRef>
              <c:f>'T6 G9'!$H$5:$H$27</c:f>
              <c:numCache>
                <c:formatCode>0.0%</c:formatCode>
                <c:ptCount val="23"/>
                <c:pt idx="0">
                  <c:v>5.6737053795877325E-2</c:v>
                </c:pt>
                <c:pt idx="1">
                  <c:v>5.6350401606425703E-2</c:v>
                </c:pt>
                <c:pt idx="2">
                  <c:v>5.03671732952038E-2</c:v>
                </c:pt>
                <c:pt idx="3">
                  <c:v>3.6158230066401315E-2</c:v>
                </c:pt>
                <c:pt idx="4">
                  <c:v>2.035581972886048E-2</c:v>
                </c:pt>
                <c:pt idx="5">
                  <c:v>6.2157266879020673E-3</c:v>
                </c:pt>
                <c:pt idx="6">
                  <c:v>-9.65506295630092E-4</c:v>
                </c:pt>
                <c:pt idx="7">
                  <c:v>-6.2911343399148275E-3</c:v>
                </c:pt>
                <c:pt idx="8">
                  <c:v>-1.5950809760866488E-2</c:v>
                </c:pt>
                <c:pt idx="9">
                  <c:v>-1.7164375575906877E-2</c:v>
                </c:pt>
                <c:pt idx="10">
                  <c:v>-2.4636099247657629E-2</c:v>
                </c:pt>
                <c:pt idx="11">
                  <c:v>-2.611062707939274E-2</c:v>
                </c:pt>
                <c:pt idx="12">
                  <c:v>-2.9463721819995788E-2</c:v>
                </c:pt>
                <c:pt idx="13">
                  <c:v>-3.4499733355211878E-2</c:v>
                </c:pt>
                <c:pt idx="14">
                  <c:v>-3.6288147122985621E-2</c:v>
                </c:pt>
                <c:pt idx="15">
                  <c:v>-4.3459444226375592E-2</c:v>
                </c:pt>
                <c:pt idx="16">
                  <c:v>-4.4595958731842522E-2</c:v>
                </c:pt>
                <c:pt idx="17">
                  <c:v>-4.5167251767324591E-2</c:v>
                </c:pt>
                <c:pt idx="18">
                  <c:v>-4.8094524879347643E-2</c:v>
                </c:pt>
                <c:pt idx="19">
                  <c:v>-6.4625690681830369E-2</c:v>
                </c:pt>
                <c:pt idx="20">
                  <c:v>-0.1031341626576333</c:v>
                </c:pt>
                <c:pt idx="21">
                  <c:v>-0.13144673433815238</c:v>
                </c:pt>
                <c:pt idx="22">
                  <c:v>-0.14956195244055068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43-4F13-863E-55C5B0992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21312"/>
        <c:axId val="281025248"/>
      </c:barChart>
      <c:catAx>
        <c:axId val="2810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5248"/>
        <c:crosses val="autoZero"/>
        <c:auto val="1"/>
        <c:lblAlgn val="ctr"/>
        <c:lblOffset val="100"/>
        <c:noMultiLvlLbl val="0"/>
      </c:catAx>
      <c:valAx>
        <c:axId val="28102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542925</xdr:colOff>
      <xdr:row>63</xdr:row>
      <xdr:rowOff>57150</xdr:rowOff>
    </xdr:from>
    <xdr:to>
      <xdr:col>20</xdr:col>
      <xdr:colOff>571500</xdr:colOff>
      <xdr:row>74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F1FC0F-5E9F-4BD0-9616-FA9BE36E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14</xdr:col>
      <xdr:colOff>245409</xdr:colOff>
      <xdr:row>54</xdr:row>
      <xdr:rowOff>7844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CF1FC0F-5E9F-4BD0-9616-FA9BE36E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100</xdr:row>
      <xdr:rowOff>0</xdr:rowOff>
    </xdr:from>
    <xdr:to>
      <xdr:col>17</xdr:col>
      <xdr:colOff>423075</xdr:colOff>
      <xdr:row>116</xdr:row>
      <xdr:rowOff>12000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1396999</xdr:colOff>
      <xdr:row>6</xdr:row>
      <xdr:rowOff>0</xdr:rowOff>
    </xdr:from>
    <xdr:to>
      <xdr:col>21</xdr:col>
      <xdr:colOff>421124</xdr:colOff>
      <xdr:row>20</xdr:row>
      <xdr:rowOff>33000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142315</xdr:colOff>
      <xdr:row>52</xdr:row>
      <xdr:rowOff>118782</xdr:rowOff>
    </xdr:from>
    <xdr:to>
      <xdr:col>3</xdr:col>
      <xdr:colOff>490394</xdr:colOff>
      <xdr:row>63</xdr:row>
      <xdr:rowOff>111282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79</xdr:row>
      <xdr:rowOff>0</xdr:rowOff>
    </xdr:from>
    <xdr:to>
      <xdr:col>6</xdr:col>
      <xdr:colOff>1565378</xdr:colOff>
      <xdr:row>89</xdr:row>
      <xdr:rowOff>183000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38</xdr:row>
      <xdr:rowOff>581024</xdr:rowOff>
    </xdr:from>
    <xdr:to>
      <xdr:col>14</xdr:col>
      <xdr:colOff>593550</xdr:colOff>
      <xdr:row>49</xdr:row>
      <xdr:rowOff>74999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20</xdr:col>
      <xdr:colOff>384000</xdr:colOff>
      <xdr:row>18</xdr:row>
      <xdr:rowOff>43500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21</xdr:col>
      <xdr:colOff>384000</xdr:colOff>
      <xdr:row>18</xdr:row>
      <xdr:rowOff>43500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190499</xdr:rowOff>
    </xdr:from>
    <xdr:to>
      <xdr:col>22</xdr:col>
      <xdr:colOff>317325</xdr:colOff>
      <xdr:row>18</xdr:row>
      <xdr:rowOff>43499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0</xdr:rowOff>
    </xdr:from>
    <xdr:to>
      <xdr:col>12</xdr:col>
      <xdr:colOff>26334</xdr:colOff>
      <xdr:row>66</xdr:row>
      <xdr:rowOff>17369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F1FC0F-5E9F-4BD0-9616-FA9BE36E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</xdr:row>
      <xdr:rowOff>66675</xdr:rowOff>
    </xdr:from>
    <xdr:to>
      <xdr:col>15</xdr:col>
      <xdr:colOff>45384</xdr:colOff>
      <xdr:row>13</xdr:row>
      <xdr:rowOff>84044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F1FC0F-5E9F-4BD0-9616-FA9BE36E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13</xdr:row>
      <xdr:rowOff>314325</xdr:rowOff>
    </xdr:from>
    <xdr:to>
      <xdr:col>16</xdr:col>
      <xdr:colOff>523875</xdr:colOff>
      <xdr:row>14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11C0000}"/>
            </a:ext>
          </a:extLst>
        </xdr:cNvPr>
        <xdr:cNvSpPr txBox="1">
          <a:spLocks noChangeArrowheads="1"/>
        </xdr:cNvSpPr>
      </xdr:nvSpPr>
      <xdr:spPr bwMode="auto">
        <a:xfrm>
          <a:off x="9420225" y="7077075"/>
          <a:ext cx="45720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</xdr:row>
      <xdr:rowOff>100012</xdr:rowOff>
    </xdr:from>
    <xdr:to>
      <xdr:col>18</xdr:col>
      <xdr:colOff>326850</xdr:colOff>
      <xdr:row>16</xdr:row>
      <xdr:rowOff>133012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3:Q127"/>
  <sheetViews>
    <sheetView tabSelected="1" topLeftCell="A34" zoomScale="85" zoomScaleNormal="85" workbookViewId="0">
      <selection activeCell="F56" sqref="F56"/>
    </sheetView>
  </sheetViews>
  <sheetFormatPr defaultRowHeight="15" x14ac:dyDescent="0.25"/>
  <cols>
    <col min="1" max="1" width="9" style="8" customWidth="1"/>
    <col min="2" max="2" width="40.85546875" customWidth="1"/>
    <col min="3" max="3" width="34.85546875" customWidth="1"/>
    <col min="4" max="5" width="13.28515625" bestFit="1" customWidth="1"/>
    <col min="7" max="7" width="11.140625" customWidth="1"/>
    <col min="14" max="14" width="15" customWidth="1"/>
    <col min="15" max="15" width="16.85546875" customWidth="1"/>
  </cols>
  <sheetData>
    <row r="3" spans="2:8" x14ac:dyDescent="0.25">
      <c r="B3" s="22" t="s">
        <v>142</v>
      </c>
    </row>
    <row r="5" spans="2:8" ht="45.75" thickBot="1" x14ac:dyDescent="0.3">
      <c r="B5" s="23" t="s">
        <v>40</v>
      </c>
      <c r="C5" s="24" t="s">
        <v>41</v>
      </c>
      <c r="D5" s="25" t="s">
        <v>30</v>
      </c>
      <c r="E5" s="25" t="s">
        <v>31</v>
      </c>
      <c r="F5" s="25" t="s">
        <v>0</v>
      </c>
      <c r="G5" s="26" t="s">
        <v>42</v>
      </c>
      <c r="H5" s="26" t="s">
        <v>43</v>
      </c>
    </row>
    <row r="6" spans="2:8" x14ac:dyDescent="0.25">
      <c r="B6" s="225" t="s">
        <v>44</v>
      </c>
      <c r="C6" s="27" t="s">
        <v>6</v>
      </c>
      <c r="D6" s="28">
        <v>57614</v>
      </c>
      <c r="E6" s="28">
        <v>69027</v>
      </c>
      <c r="F6" s="28">
        <v>126641</v>
      </c>
      <c r="G6" s="29">
        <f t="shared" ref="G6:G39" si="0">F6/$F$39</f>
        <v>3.9099182208654118E-2</v>
      </c>
      <c r="H6" s="177">
        <f>F6/$C$93*1000</f>
        <v>2.145361928966008</v>
      </c>
    </row>
    <row r="7" spans="2:8" x14ac:dyDescent="0.25">
      <c r="B7" s="225"/>
      <c r="C7" s="30" t="s">
        <v>10</v>
      </c>
      <c r="D7" s="31">
        <v>19987</v>
      </c>
      <c r="E7" s="31">
        <v>18899</v>
      </c>
      <c r="F7" s="31">
        <v>38886</v>
      </c>
      <c r="G7" s="32">
        <f t="shared" si="0"/>
        <v>1.2005675881947583E-2</v>
      </c>
      <c r="H7" s="178">
        <f t="shared" ref="H7:H39" si="1">F7/$C$93*1000</f>
        <v>0.65874830402296403</v>
      </c>
    </row>
    <row r="8" spans="2:8" x14ac:dyDescent="0.25">
      <c r="B8" s="225"/>
      <c r="C8" s="30" t="s">
        <v>11</v>
      </c>
      <c r="D8" s="31">
        <v>14797</v>
      </c>
      <c r="E8" s="31">
        <v>22521</v>
      </c>
      <c r="F8" s="31">
        <v>37318</v>
      </c>
      <c r="G8" s="32">
        <f t="shared" si="0"/>
        <v>1.1521571068315587E-2</v>
      </c>
      <c r="H8" s="178">
        <f t="shared" si="1"/>
        <v>0.63218559917525519</v>
      </c>
    </row>
    <row r="9" spans="2:8" x14ac:dyDescent="0.25">
      <c r="B9" s="225"/>
      <c r="C9" s="30" t="s">
        <v>26</v>
      </c>
      <c r="D9" s="31">
        <v>36</v>
      </c>
      <c r="E9" s="31">
        <v>22</v>
      </c>
      <c r="F9" s="31">
        <v>58</v>
      </c>
      <c r="G9" s="32">
        <f t="shared" si="0"/>
        <v>1.7906938259346805E-5</v>
      </c>
      <c r="H9" s="178">
        <f t="shared" si="1"/>
        <v>9.8254903135657845E-4</v>
      </c>
    </row>
    <row r="10" spans="2:8" x14ac:dyDescent="0.25">
      <c r="B10" s="225"/>
      <c r="C10" s="30" t="s">
        <v>22</v>
      </c>
      <c r="D10" s="31">
        <v>537</v>
      </c>
      <c r="E10" s="31">
        <v>310</v>
      </c>
      <c r="F10" s="31">
        <v>847</v>
      </c>
      <c r="G10" s="32">
        <f t="shared" si="0"/>
        <v>2.6150304664942662E-4</v>
      </c>
      <c r="H10" s="178">
        <f t="shared" si="1"/>
        <v>1.4348603957914173E-2</v>
      </c>
    </row>
    <row r="11" spans="2:8" x14ac:dyDescent="0.25">
      <c r="B11" s="225"/>
      <c r="C11" s="36" t="s">
        <v>28</v>
      </c>
      <c r="D11" s="31">
        <v>41</v>
      </c>
      <c r="E11" s="31">
        <v>40</v>
      </c>
      <c r="F11" s="31">
        <v>81</v>
      </c>
      <c r="G11" s="32">
        <f t="shared" si="0"/>
        <v>2.5007965500122261E-5</v>
      </c>
      <c r="H11" s="178">
        <f>F11/$C$93*1000</f>
        <v>1.372180543791084E-3</v>
      </c>
    </row>
    <row r="12" spans="2:8" x14ac:dyDescent="0.25">
      <c r="B12" s="225"/>
      <c r="C12" s="33" t="s">
        <v>0</v>
      </c>
      <c r="D12" s="37">
        <f>SUM(D6:D11)</f>
        <v>93012</v>
      </c>
      <c r="E12" s="37">
        <f t="shared" ref="E12:F12" si="2">SUM(E6:E11)</f>
        <v>110819</v>
      </c>
      <c r="F12" s="37">
        <f t="shared" si="2"/>
        <v>203831</v>
      </c>
      <c r="G12" s="35">
        <f t="shared" si="0"/>
        <v>6.2930847109326185E-2</v>
      </c>
      <c r="H12" s="179">
        <f t="shared" si="1"/>
        <v>3.4529991656972889</v>
      </c>
    </row>
    <row r="13" spans="2:8" x14ac:dyDescent="0.25">
      <c r="B13" s="224" t="s">
        <v>45</v>
      </c>
      <c r="C13" s="30" t="s">
        <v>3</v>
      </c>
      <c r="D13" s="31">
        <v>179432</v>
      </c>
      <c r="E13" s="31">
        <v>220715</v>
      </c>
      <c r="F13" s="31">
        <v>400147</v>
      </c>
      <c r="G13" s="32">
        <f t="shared" si="0"/>
        <v>0.12354151075280768</v>
      </c>
      <c r="H13" s="178">
        <f t="shared" si="1"/>
        <v>6.7786904698317381</v>
      </c>
    </row>
    <row r="14" spans="2:8" x14ac:dyDescent="0.25">
      <c r="B14" s="224"/>
      <c r="C14" s="30" t="s">
        <v>46</v>
      </c>
      <c r="D14" s="31">
        <v>35940</v>
      </c>
      <c r="E14" s="31">
        <v>56006</v>
      </c>
      <c r="F14" s="31">
        <v>91946</v>
      </c>
      <c r="G14" s="32">
        <f t="shared" si="0"/>
        <v>2.8387436986101747E-2</v>
      </c>
      <c r="H14" s="178">
        <f t="shared" si="1"/>
        <v>1.5576112627088272</v>
      </c>
    </row>
    <row r="15" spans="2:8" x14ac:dyDescent="0.25">
      <c r="B15" s="224"/>
      <c r="C15" s="33" t="s">
        <v>0</v>
      </c>
      <c r="D15" s="34">
        <f>SUM(D13:D14)</f>
        <v>215372</v>
      </c>
      <c r="E15" s="34">
        <f t="shared" ref="E15:F15" si="3">SUM(E13:E14)</f>
        <v>276721</v>
      </c>
      <c r="F15" s="34">
        <f t="shared" si="3"/>
        <v>492093</v>
      </c>
      <c r="G15" s="35">
        <f t="shared" si="0"/>
        <v>0.15192894773890944</v>
      </c>
      <c r="H15" s="180">
        <f t="shared" si="1"/>
        <v>8.3363017325405657</v>
      </c>
    </row>
    <row r="16" spans="2:8" x14ac:dyDescent="0.25">
      <c r="B16" s="224" t="s">
        <v>47</v>
      </c>
      <c r="C16" s="30" t="s">
        <v>1</v>
      </c>
      <c r="D16" s="31">
        <v>249497</v>
      </c>
      <c r="E16" s="31">
        <v>933945</v>
      </c>
      <c r="F16" s="31">
        <v>1183442</v>
      </c>
      <c r="G16" s="32">
        <f t="shared" si="0"/>
        <v>0.36537625564686038</v>
      </c>
      <c r="H16" s="178">
        <f t="shared" si="1"/>
        <v>20.048099840805033</v>
      </c>
    </row>
    <row r="17" spans="2:8" x14ac:dyDescent="0.25">
      <c r="B17" s="224"/>
      <c r="C17" s="30" t="s">
        <v>17</v>
      </c>
      <c r="D17" s="31">
        <v>5394</v>
      </c>
      <c r="E17" s="31">
        <v>3615</v>
      </c>
      <c r="F17" s="31">
        <v>9009</v>
      </c>
      <c r="G17" s="32">
        <f t="shared" si="0"/>
        <v>2.7814414961802648E-3</v>
      </c>
      <c r="H17" s="178">
        <f t="shared" si="1"/>
        <v>0.15261696937054167</v>
      </c>
    </row>
    <row r="18" spans="2:8" x14ac:dyDescent="0.25">
      <c r="B18" s="224"/>
      <c r="C18" s="30" t="s">
        <v>8</v>
      </c>
      <c r="D18" s="31">
        <v>18928</v>
      </c>
      <c r="E18" s="31">
        <v>28648</v>
      </c>
      <c r="F18" s="31">
        <v>47576</v>
      </c>
      <c r="G18" s="32">
        <f t="shared" si="0"/>
        <v>1.468862921770144E-2</v>
      </c>
      <c r="H18" s="178">
        <f t="shared" si="1"/>
        <v>0.80596125372104455</v>
      </c>
    </row>
    <row r="19" spans="2:8" x14ac:dyDescent="0.25">
      <c r="B19" s="224"/>
      <c r="C19" s="30" t="s">
        <v>14</v>
      </c>
      <c r="D19" s="31">
        <v>12276</v>
      </c>
      <c r="E19" s="31">
        <v>11465</v>
      </c>
      <c r="F19" s="31">
        <v>23741</v>
      </c>
      <c r="G19" s="32">
        <f t="shared" si="0"/>
        <v>7.3298038140543528E-3</v>
      </c>
      <c r="H19" s="178">
        <f t="shared" si="1"/>
        <v>0.40218442333511262</v>
      </c>
    </row>
    <row r="20" spans="2:8" x14ac:dyDescent="0.25">
      <c r="B20" s="224"/>
      <c r="C20" s="30" t="s">
        <v>23</v>
      </c>
      <c r="D20" s="31">
        <v>139</v>
      </c>
      <c r="E20" s="31">
        <v>146</v>
      </c>
      <c r="F20" s="31">
        <v>285</v>
      </c>
      <c r="G20" s="32">
        <f t="shared" si="0"/>
        <v>8.7990989722652401E-5</v>
      </c>
      <c r="H20" s="178">
        <f t="shared" si="1"/>
        <v>4.8280426540797386E-3</v>
      </c>
    </row>
    <row r="21" spans="2:8" x14ac:dyDescent="0.25">
      <c r="B21" s="224"/>
      <c r="C21" s="33" t="s">
        <v>0</v>
      </c>
      <c r="D21" s="34">
        <f>SUM(D16:D20)</f>
        <v>286234</v>
      </c>
      <c r="E21" s="34">
        <f t="shared" ref="E21:F21" si="4">SUM(E16:E20)</f>
        <v>977819</v>
      </c>
      <c r="F21" s="34">
        <f t="shared" si="4"/>
        <v>1264053</v>
      </c>
      <c r="G21" s="35">
        <f t="shared" si="0"/>
        <v>0.39026412116451908</v>
      </c>
      <c r="H21" s="180">
        <f t="shared" si="1"/>
        <v>21.413690529885812</v>
      </c>
    </row>
    <row r="22" spans="2:8" x14ac:dyDescent="0.25">
      <c r="B22" s="226" t="s">
        <v>48</v>
      </c>
      <c r="C22" s="30" t="s">
        <v>38</v>
      </c>
      <c r="D22" s="31">
        <v>209708</v>
      </c>
      <c r="E22" s="31">
        <v>460858</v>
      </c>
      <c r="F22" s="31">
        <v>670566</v>
      </c>
      <c r="G22" s="29">
        <f t="shared" si="0"/>
        <v>0.20703075794512327</v>
      </c>
      <c r="H22" s="178">
        <f t="shared" si="1"/>
        <v>11.359723685528543</v>
      </c>
    </row>
    <row r="23" spans="2:8" x14ac:dyDescent="0.25">
      <c r="B23" s="227"/>
      <c r="C23" s="33" t="s">
        <v>0</v>
      </c>
      <c r="D23" s="34">
        <f>SUM(D22)</f>
        <v>209708</v>
      </c>
      <c r="E23" s="34">
        <f t="shared" ref="E23:F23" si="5">SUM(E22)</f>
        <v>460858</v>
      </c>
      <c r="F23" s="34">
        <f t="shared" si="5"/>
        <v>670566</v>
      </c>
      <c r="G23" s="35">
        <f t="shared" si="0"/>
        <v>0.20703075794512327</v>
      </c>
      <c r="H23" s="180">
        <f t="shared" si="1"/>
        <v>11.359723685528543</v>
      </c>
    </row>
    <row r="24" spans="2:8" x14ac:dyDescent="0.25">
      <c r="B24" s="224" t="s">
        <v>49</v>
      </c>
      <c r="C24" s="30" t="s">
        <v>19</v>
      </c>
      <c r="D24" s="31">
        <v>962</v>
      </c>
      <c r="E24" s="31">
        <v>1056</v>
      </c>
      <c r="F24" s="31">
        <v>2018</v>
      </c>
      <c r="G24" s="32">
        <f t="shared" si="0"/>
        <v>6.2303795529934224E-4</v>
      </c>
      <c r="H24" s="178">
        <f t="shared" si="1"/>
        <v>3.4185930090992682E-2</v>
      </c>
    </row>
    <row r="25" spans="2:8" x14ac:dyDescent="0.25">
      <c r="B25" s="224"/>
      <c r="C25" s="30" t="s">
        <v>18</v>
      </c>
      <c r="D25" s="31">
        <v>1137</v>
      </c>
      <c r="E25" s="31">
        <v>1312</v>
      </c>
      <c r="F25" s="31">
        <v>2449</v>
      </c>
      <c r="G25" s="32">
        <f t="shared" si="0"/>
        <v>7.5610503098517805E-4</v>
      </c>
      <c r="H25" s="178">
        <f t="shared" si="1"/>
        <v>4.1487285824004495E-2</v>
      </c>
    </row>
    <row r="26" spans="2:8" x14ac:dyDescent="0.25">
      <c r="B26" s="224"/>
      <c r="C26" s="30" t="s">
        <v>16</v>
      </c>
      <c r="D26" s="31">
        <v>2243</v>
      </c>
      <c r="E26" s="31">
        <v>2707</v>
      </c>
      <c r="F26" s="31">
        <v>4950</v>
      </c>
      <c r="G26" s="32">
        <f t="shared" si="0"/>
        <v>1.5282645583408049E-3</v>
      </c>
      <c r="H26" s="178">
        <f t="shared" si="1"/>
        <v>8.3855477676121795E-2</v>
      </c>
    </row>
    <row r="27" spans="2:8" x14ac:dyDescent="0.25">
      <c r="B27" s="224"/>
      <c r="C27" s="30" t="s">
        <v>25</v>
      </c>
      <c r="D27" s="31">
        <v>30</v>
      </c>
      <c r="E27" s="31">
        <v>32</v>
      </c>
      <c r="F27" s="31">
        <v>62</v>
      </c>
      <c r="G27" s="32">
        <f t="shared" si="0"/>
        <v>1.9141899518612101E-5</v>
      </c>
      <c r="H27" s="178">
        <f t="shared" si="1"/>
        <v>1.0503110335191013E-3</v>
      </c>
    </row>
    <row r="28" spans="2:8" x14ac:dyDescent="0.25">
      <c r="B28" s="224"/>
      <c r="C28" s="30" t="s">
        <v>13</v>
      </c>
      <c r="D28" s="31">
        <v>17553</v>
      </c>
      <c r="E28" s="31">
        <v>13289</v>
      </c>
      <c r="F28" s="31">
        <v>30842</v>
      </c>
      <c r="G28" s="32">
        <f t="shared" si="0"/>
        <v>9.5221687895650706E-3</v>
      </c>
      <c r="H28" s="178">
        <f t="shared" si="1"/>
        <v>0.5224789176741309</v>
      </c>
    </row>
    <row r="29" spans="2:8" x14ac:dyDescent="0.25">
      <c r="B29" s="224"/>
      <c r="C29" s="33" t="s">
        <v>0</v>
      </c>
      <c r="D29" s="34">
        <f>SUM(D24:D28)</f>
        <v>21925</v>
      </c>
      <c r="E29" s="34">
        <f t="shared" ref="E29:F29" si="6">SUM(E24:E28)</f>
        <v>18396</v>
      </c>
      <c r="F29" s="34">
        <f t="shared" si="6"/>
        <v>40321</v>
      </c>
      <c r="G29" s="35">
        <f t="shared" si="0"/>
        <v>1.2448718233709008E-2</v>
      </c>
      <c r="H29" s="180">
        <f t="shared" si="1"/>
        <v>0.68305792229876894</v>
      </c>
    </row>
    <row r="30" spans="2:8" x14ac:dyDescent="0.25">
      <c r="B30" s="224" t="s">
        <v>50</v>
      </c>
      <c r="C30" s="30" t="s">
        <v>15</v>
      </c>
      <c r="D30" s="31">
        <v>5195</v>
      </c>
      <c r="E30" s="31">
        <v>5827</v>
      </c>
      <c r="F30" s="31">
        <v>11022</v>
      </c>
      <c r="G30" s="32">
        <f t="shared" si="0"/>
        <v>3.4029357499055254E-3</v>
      </c>
      <c r="H30" s="178">
        <f t="shared" si="1"/>
        <v>0.18671819695883118</v>
      </c>
    </row>
    <row r="31" spans="2:8" x14ac:dyDescent="0.25">
      <c r="B31" s="224"/>
      <c r="C31" s="30" t="s">
        <v>9</v>
      </c>
      <c r="D31" s="31">
        <v>27334</v>
      </c>
      <c r="E31" s="31">
        <v>16727</v>
      </c>
      <c r="F31" s="31">
        <v>44061</v>
      </c>
      <c r="G31" s="32">
        <f t="shared" si="0"/>
        <v>1.3603407011122061E-2</v>
      </c>
      <c r="H31" s="178">
        <f t="shared" si="1"/>
        <v>0.74641539432072768</v>
      </c>
    </row>
    <row r="32" spans="2:8" x14ac:dyDescent="0.25">
      <c r="B32" s="224"/>
      <c r="C32" s="30" t="s">
        <v>21</v>
      </c>
      <c r="D32" s="31">
        <v>773</v>
      </c>
      <c r="E32" s="31">
        <v>243</v>
      </c>
      <c r="F32" s="31">
        <v>1016</v>
      </c>
      <c r="G32" s="32">
        <f t="shared" si="0"/>
        <v>3.136801598533854E-4</v>
      </c>
      <c r="H32" s="178">
        <f t="shared" si="1"/>
        <v>1.7211548549280756E-2</v>
      </c>
    </row>
    <row r="33" spans="2:11" x14ac:dyDescent="0.25">
      <c r="B33" s="224"/>
      <c r="C33" s="30" t="s">
        <v>20</v>
      </c>
      <c r="D33" s="31">
        <v>413</v>
      </c>
      <c r="E33" s="31">
        <v>554</v>
      </c>
      <c r="F33" s="31">
        <v>967</v>
      </c>
      <c r="G33" s="32">
        <f t="shared" si="0"/>
        <v>2.9855188442738553E-4</v>
      </c>
      <c r="H33" s="178">
        <f t="shared" si="1"/>
        <v>1.6381464022789852E-2</v>
      </c>
    </row>
    <row r="34" spans="2:11" x14ac:dyDescent="0.25">
      <c r="B34" s="224"/>
      <c r="C34" s="30" t="s">
        <v>24</v>
      </c>
      <c r="D34" s="31">
        <v>72</v>
      </c>
      <c r="E34" s="31">
        <v>177</v>
      </c>
      <c r="F34" s="31">
        <v>249</v>
      </c>
      <c r="G34" s="32">
        <f t="shared" si="0"/>
        <v>7.687633838926473E-5</v>
      </c>
      <c r="H34" s="178">
        <f t="shared" si="1"/>
        <v>4.218184634617035E-3</v>
      </c>
    </row>
    <row r="35" spans="2:11" x14ac:dyDescent="0.25">
      <c r="B35" s="224"/>
      <c r="C35" s="30" t="s">
        <v>4</v>
      </c>
      <c r="D35" s="31">
        <v>271553</v>
      </c>
      <c r="E35" s="31">
        <v>31581</v>
      </c>
      <c r="F35" s="31">
        <v>303134</v>
      </c>
      <c r="G35" s="32">
        <f t="shared" si="0"/>
        <v>9.3589686591531621E-2</v>
      </c>
      <c r="H35" s="178">
        <f t="shared" si="1"/>
        <v>5.1352416908835359</v>
      </c>
    </row>
    <row r="36" spans="2:11" x14ac:dyDescent="0.25">
      <c r="B36" s="224"/>
      <c r="C36" s="30" t="s">
        <v>5</v>
      </c>
      <c r="D36" s="31">
        <v>159373</v>
      </c>
      <c r="E36" s="31">
        <v>13010</v>
      </c>
      <c r="F36" s="31">
        <v>172383</v>
      </c>
      <c r="G36" s="32">
        <f t="shared" si="0"/>
        <v>5.3221581688982417E-2</v>
      </c>
      <c r="H36" s="178">
        <f t="shared" si="1"/>
        <v>2.9202543046955358</v>
      </c>
    </row>
    <row r="37" spans="2:11" x14ac:dyDescent="0.25">
      <c r="B37" s="224"/>
      <c r="C37" s="30" t="s">
        <v>12</v>
      </c>
      <c r="D37" s="31">
        <v>33544</v>
      </c>
      <c r="E37" s="31">
        <v>1728</v>
      </c>
      <c r="F37" s="31">
        <v>35272</v>
      </c>
      <c r="G37" s="32">
        <f t="shared" si="0"/>
        <v>1.0889888384201388E-2</v>
      </c>
      <c r="H37" s="178">
        <f t="shared" si="1"/>
        <v>0.59752533506912475</v>
      </c>
    </row>
    <row r="38" spans="2:11" x14ac:dyDescent="0.25">
      <c r="B38" s="224"/>
      <c r="C38" s="33" t="s">
        <v>0</v>
      </c>
      <c r="D38" s="34">
        <f>SUM(D30:D37)</f>
        <v>498257</v>
      </c>
      <c r="E38" s="34">
        <f t="shared" ref="E38:F38" si="7">SUM(E30:E37)</f>
        <v>69847</v>
      </c>
      <c r="F38" s="34">
        <f t="shared" si="7"/>
        <v>568104</v>
      </c>
      <c r="G38" s="35">
        <f t="shared" si="0"/>
        <v>0.17539660780841304</v>
      </c>
      <c r="H38" s="180">
        <f t="shared" si="1"/>
        <v>9.6239661191344439</v>
      </c>
    </row>
    <row r="39" spans="2:11" x14ac:dyDescent="0.25">
      <c r="B39" s="33" t="s">
        <v>51</v>
      </c>
      <c r="C39" s="33"/>
      <c r="D39" s="34">
        <f>D12+D15+D21+D23+D29+D38</f>
        <v>1324508</v>
      </c>
      <c r="E39" s="34">
        <f t="shared" ref="E39:F39" si="8">E12+E15+E21+E23+E29+E38</f>
        <v>1914460</v>
      </c>
      <c r="F39" s="34">
        <f t="shared" si="8"/>
        <v>3238968</v>
      </c>
      <c r="G39" s="35">
        <f t="shared" si="0"/>
        <v>1</v>
      </c>
      <c r="H39" s="180">
        <f t="shared" si="1"/>
        <v>54.869739155085419</v>
      </c>
    </row>
    <row r="41" spans="2:11" x14ac:dyDescent="0.25">
      <c r="B41" s="250" t="s">
        <v>144</v>
      </c>
      <c r="K41" s="21" t="s">
        <v>54</v>
      </c>
    </row>
    <row r="43" spans="2:11" ht="15.75" thickBot="1" x14ac:dyDescent="0.3">
      <c r="C43" s="38" t="s">
        <v>52</v>
      </c>
      <c r="D43" s="39" t="s">
        <v>30</v>
      </c>
      <c r="E43" s="40" t="s">
        <v>31</v>
      </c>
      <c r="F43" s="40" t="s">
        <v>0</v>
      </c>
    </row>
    <row r="44" spans="2:11" ht="15.75" thickTop="1" x14ac:dyDescent="0.25">
      <c r="C44" s="41" t="s">
        <v>47</v>
      </c>
      <c r="D44" s="42">
        <f>SUM(D16:D20)</f>
        <v>286234</v>
      </c>
      <c r="E44" s="42">
        <f t="shared" ref="E44" si="9">SUM(E16:E20)</f>
        <v>977819</v>
      </c>
      <c r="F44" s="42">
        <f>SUM(F16:F20)</f>
        <v>1264053</v>
      </c>
    </row>
    <row r="45" spans="2:11" x14ac:dyDescent="0.25">
      <c r="C45" s="43" t="s">
        <v>48</v>
      </c>
      <c r="D45" s="42">
        <f>SUM(D22)</f>
        <v>209708</v>
      </c>
      <c r="E45" s="42">
        <f t="shared" ref="E45" si="10">SUM(E22)</f>
        <v>460858</v>
      </c>
      <c r="F45" s="42">
        <f>SUM(F22)</f>
        <v>670566</v>
      </c>
    </row>
    <row r="46" spans="2:11" x14ac:dyDescent="0.25">
      <c r="C46" s="43" t="s">
        <v>53</v>
      </c>
      <c r="D46" s="42">
        <f>SUM(D30:D37)</f>
        <v>498257</v>
      </c>
      <c r="E46" s="42">
        <f t="shared" ref="E46" si="11">SUM(E30:E37)</f>
        <v>69847</v>
      </c>
      <c r="F46" s="42">
        <f>SUM(F30:F37)</f>
        <v>568104</v>
      </c>
    </row>
    <row r="47" spans="2:11" x14ac:dyDescent="0.25">
      <c r="C47" s="43" t="s">
        <v>45</v>
      </c>
      <c r="D47" s="42">
        <f>SUM(D13:D14)</f>
        <v>215372</v>
      </c>
      <c r="E47" s="42">
        <f t="shared" ref="E47" si="12">SUM(E13:E14)</f>
        <v>276721</v>
      </c>
      <c r="F47" s="42">
        <f>SUM(F13:F14)</f>
        <v>492093</v>
      </c>
    </row>
    <row r="48" spans="2:11" x14ac:dyDescent="0.25">
      <c r="C48" s="43" t="s">
        <v>44</v>
      </c>
      <c r="D48" s="42">
        <f>SUM(D6:D11)</f>
        <v>93012</v>
      </c>
      <c r="E48" s="42">
        <f t="shared" ref="E48" si="13">SUM(E6:E11)</f>
        <v>110819</v>
      </c>
      <c r="F48" s="42">
        <f>SUM(F6:F11)</f>
        <v>203831</v>
      </c>
    </row>
    <row r="49" spans="1:17" x14ac:dyDescent="0.25">
      <c r="C49" s="44" t="s">
        <v>49</v>
      </c>
      <c r="D49" s="42">
        <f>SUM(D24:D28)</f>
        <v>21925</v>
      </c>
      <c r="E49" s="42">
        <f t="shared" ref="E49" si="14">SUM(E24:E28)</f>
        <v>18396</v>
      </c>
      <c r="F49" s="42">
        <f>SUM(F24:F28)</f>
        <v>40321</v>
      </c>
    </row>
    <row r="50" spans="1:17" x14ac:dyDescent="0.25">
      <c r="C50" s="45" t="s">
        <v>0</v>
      </c>
      <c r="D50" s="46">
        <f>SUM(D44:D49)</f>
        <v>1324508</v>
      </c>
      <c r="E50" s="46">
        <f t="shared" ref="E50" si="15">SUM(E44:E49)</f>
        <v>1914460</v>
      </c>
      <c r="F50" s="46">
        <f>SUM(F44:F49)</f>
        <v>3238968</v>
      </c>
    </row>
    <row r="56" spans="1:17" x14ac:dyDescent="0.25">
      <c r="K56" s="250" t="s">
        <v>144</v>
      </c>
    </row>
    <row r="57" spans="1:17" x14ac:dyDescent="0.25">
      <c r="K57" s="250"/>
    </row>
    <row r="61" spans="1:17" ht="30" x14ac:dyDescent="0.25">
      <c r="B61" s="48" t="s">
        <v>32</v>
      </c>
      <c r="E61" s="169" t="s">
        <v>129</v>
      </c>
    </row>
    <row r="62" spans="1:17" s="13" customFormat="1" ht="33.75" x14ac:dyDescent="0.25">
      <c r="A62" s="10"/>
      <c r="B62" s="11" t="s">
        <v>29</v>
      </c>
      <c r="C62" s="12" t="s">
        <v>30</v>
      </c>
      <c r="D62" s="12" t="s">
        <v>31</v>
      </c>
      <c r="E62" s="12" t="s">
        <v>0</v>
      </c>
      <c r="F62" s="12" t="s">
        <v>33</v>
      </c>
      <c r="G62" s="9" t="s">
        <v>34</v>
      </c>
      <c r="I62" s="9" t="s">
        <v>35</v>
      </c>
      <c r="J62" s="9" t="s">
        <v>36</v>
      </c>
      <c r="K62" s="9" t="s">
        <v>118</v>
      </c>
      <c r="N62" s="144" t="s">
        <v>130</v>
      </c>
      <c r="O62" s="170" t="s">
        <v>129</v>
      </c>
      <c r="Q62" s="20" t="s">
        <v>39</v>
      </c>
    </row>
    <row r="63" spans="1:17" x14ac:dyDescent="0.25">
      <c r="B63" s="2" t="s">
        <v>1</v>
      </c>
      <c r="C63" s="5">
        <v>249497</v>
      </c>
      <c r="D63" s="5">
        <v>933945</v>
      </c>
      <c r="E63" s="5">
        <v>1183442</v>
      </c>
      <c r="F63" s="15">
        <f>E63/E$90*100</f>
        <v>36.537625564686039</v>
      </c>
      <c r="G63" s="171">
        <f>E63/$C$93*1000</f>
        <v>20.048099840805033</v>
      </c>
      <c r="H63" s="247"/>
      <c r="I63" s="17">
        <f>C63/$E63*100</f>
        <v>21.08231751112433</v>
      </c>
      <c r="J63" s="17">
        <f>D63/$E63*100</f>
        <v>78.91768248887567</v>
      </c>
      <c r="K63" s="17">
        <f t="shared" ref="K63:K89" si="16">I63+J63</f>
        <v>100</v>
      </c>
      <c r="N63" s="2" t="s">
        <v>1</v>
      </c>
      <c r="O63" s="5">
        <v>1183442</v>
      </c>
    </row>
    <row r="64" spans="1:17" x14ac:dyDescent="0.25">
      <c r="B64" s="2" t="s">
        <v>2</v>
      </c>
      <c r="C64" s="5">
        <v>209708</v>
      </c>
      <c r="D64" s="5">
        <v>460858</v>
      </c>
      <c r="E64" s="5">
        <v>670566</v>
      </c>
      <c r="F64" s="15">
        <f t="shared" ref="F64:F90" si="17">E64/E$90*100</f>
        <v>20.703075794512326</v>
      </c>
      <c r="G64" s="171">
        <f>E64/$C$93*1000</f>
        <v>11.359723685528543</v>
      </c>
      <c r="H64" s="247"/>
      <c r="I64" s="17">
        <f t="shared" ref="I64:I90" si="18">C64/$E64*100</f>
        <v>31.273282570246629</v>
      </c>
      <c r="J64" s="17">
        <f>D64/$E64*100</f>
        <v>68.726717429753364</v>
      </c>
      <c r="K64" s="17">
        <f t="shared" si="16"/>
        <v>100</v>
      </c>
      <c r="N64" s="2" t="s">
        <v>38</v>
      </c>
      <c r="O64" s="5">
        <v>670566</v>
      </c>
    </row>
    <row r="65" spans="2:17" x14ac:dyDescent="0.25">
      <c r="B65" s="2" t="s">
        <v>3</v>
      </c>
      <c r="C65" s="5">
        <v>179432</v>
      </c>
      <c r="D65" s="5">
        <v>220715</v>
      </c>
      <c r="E65" s="5">
        <v>400147</v>
      </c>
      <c r="F65" s="15">
        <f t="shared" si="17"/>
        <v>12.354151075280768</v>
      </c>
      <c r="G65" s="171">
        <f>E65/$C$93*1000</f>
        <v>6.7786904698317381</v>
      </c>
      <c r="H65" s="247"/>
      <c r="I65" s="17">
        <f t="shared" si="18"/>
        <v>44.841520741127631</v>
      </c>
      <c r="J65" s="17">
        <f t="shared" ref="J65:J88" si="19">D65/$E65*100</f>
        <v>55.158479258872362</v>
      </c>
      <c r="K65" s="17">
        <f t="shared" si="16"/>
        <v>100</v>
      </c>
      <c r="N65" s="2" t="s">
        <v>3</v>
      </c>
      <c r="O65" s="5">
        <v>400147</v>
      </c>
    </row>
    <row r="66" spans="2:17" x14ac:dyDescent="0.25">
      <c r="B66" s="2" t="s">
        <v>4</v>
      </c>
      <c r="C66" s="5">
        <v>271553</v>
      </c>
      <c r="D66" s="5">
        <v>31581</v>
      </c>
      <c r="E66" s="5">
        <v>303134</v>
      </c>
      <c r="F66" s="15">
        <f t="shared" si="17"/>
        <v>9.3589686591531613</v>
      </c>
      <c r="G66" s="171">
        <f>E66/$C$93*1000</f>
        <v>5.1352416908835359</v>
      </c>
      <c r="H66" s="247"/>
      <c r="I66" s="17">
        <f t="shared" si="18"/>
        <v>89.581835096030133</v>
      </c>
      <c r="J66" s="17">
        <f t="shared" si="19"/>
        <v>10.418164903969862</v>
      </c>
      <c r="K66" s="17">
        <f t="shared" si="16"/>
        <v>100</v>
      </c>
      <c r="N66" s="2" t="s">
        <v>4</v>
      </c>
      <c r="O66" s="5">
        <v>303134</v>
      </c>
    </row>
    <row r="67" spans="2:17" x14ac:dyDescent="0.25">
      <c r="B67" s="2" t="s">
        <v>5</v>
      </c>
      <c r="C67" s="5">
        <v>159373</v>
      </c>
      <c r="D67" s="5">
        <v>13010</v>
      </c>
      <c r="E67" s="5">
        <v>172383</v>
      </c>
      <c r="F67" s="15">
        <f t="shared" si="17"/>
        <v>5.322158168898242</v>
      </c>
      <c r="G67" s="171">
        <f>E67/$C$93*1000</f>
        <v>2.9202543046955358</v>
      </c>
      <c r="H67" s="247"/>
      <c r="I67" s="17">
        <f t="shared" si="18"/>
        <v>92.452852079381373</v>
      </c>
      <c r="J67" s="17">
        <f t="shared" si="19"/>
        <v>7.5471479206186229</v>
      </c>
      <c r="K67" s="17">
        <f t="shared" si="16"/>
        <v>100</v>
      </c>
      <c r="N67" s="2" t="s">
        <v>5</v>
      </c>
      <c r="O67" s="5">
        <v>172383</v>
      </c>
    </row>
    <row r="68" spans="2:17" x14ac:dyDescent="0.25">
      <c r="B68" s="2" t="s">
        <v>6</v>
      </c>
      <c r="C68" s="5">
        <v>57614</v>
      </c>
      <c r="D68" s="5">
        <v>69027</v>
      </c>
      <c r="E68" s="5">
        <v>126641</v>
      </c>
      <c r="F68" s="15">
        <f t="shared" si="17"/>
        <v>3.909918220865412</v>
      </c>
      <c r="G68" s="171">
        <f>E68/$C$93*1000</f>
        <v>2.145361928966008</v>
      </c>
      <c r="H68" s="247"/>
      <c r="I68" s="17">
        <f t="shared" si="18"/>
        <v>45.493955354111229</v>
      </c>
      <c r="J68" s="17">
        <f t="shared" si="19"/>
        <v>54.506044645888771</v>
      </c>
      <c r="K68" s="17">
        <f t="shared" si="16"/>
        <v>100</v>
      </c>
      <c r="N68" s="2" t="s">
        <v>6</v>
      </c>
      <c r="O68" s="5">
        <v>126641</v>
      </c>
    </row>
    <row r="69" spans="2:17" x14ac:dyDescent="0.25">
      <c r="B69" s="2" t="s">
        <v>7</v>
      </c>
      <c r="C69" s="5">
        <v>35940</v>
      </c>
      <c r="D69" s="5">
        <v>56006</v>
      </c>
      <c r="E69" s="5">
        <v>91946</v>
      </c>
      <c r="F69" s="15">
        <f t="shared" si="17"/>
        <v>2.8387436986101746</v>
      </c>
      <c r="G69" s="171">
        <f>E69/$C$93*1000</f>
        <v>1.5576112627088272</v>
      </c>
      <c r="H69" s="247"/>
      <c r="I69" s="17">
        <f t="shared" si="18"/>
        <v>39.088160441998568</v>
      </c>
      <c r="J69" s="17">
        <f t="shared" si="19"/>
        <v>60.911839558001432</v>
      </c>
      <c r="K69" s="17">
        <f t="shared" si="16"/>
        <v>100</v>
      </c>
      <c r="N69" s="18" t="s">
        <v>37</v>
      </c>
      <c r="O69" s="19">
        <f>SUM(E69:E89)</f>
        <v>382655</v>
      </c>
    </row>
    <row r="70" spans="2:17" x14ac:dyDescent="0.25">
      <c r="B70" s="2" t="s">
        <v>8</v>
      </c>
      <c r="C70" s="5">
        <v>18928</v>
      </c>
      <c r="D70" s="5">
        <v>28648</v>
      </c>
      <c r="E70" s="5">
        <v>47576</v>
      </c>
      <c r="F70" s="15">
        <f t="shared" si="17"/>
        <v>1.4688629217701441</v>
      </c>
      <c r="G70" s="171">
        <f>E70/$C$93*1000</f>
        <v>0.80596125372104455</v>
      </c>
      <c r="H70" s="247"/>
      <c r="I70" s="17">
        <f t="shared" si="18"/>
        <v>39.784765427946866</v>
      </c>
      <c r="J70" s="17">
        <f t="shared" si="19"/>
        <v>60.215234572053134</v>
      </c>
      <c r="K70" s="17">
        <f t="shared" si="16"/>
        <v>100</v>
      </c>
      <c r="O70" s="19">
        <f>SUM(O63:O69)</f>
        <v>3238968</v>
      </c>
    </row>
    <row r="71" spans="2:17" x14ac:dyDescent="0.25">
      <c r="B71" s="2" t="s">
        <v>9</v>
      </c>
      <c r="C71" s="5">
        <v>27334</v>
      </c>
      <c r="D71" s="5">
        <v>16727</v>
      </c>
      <c r="E71" s="5">
        <v>44061</v>
      </c>
      <c r="F71" s="15">
        <f t="shared" si="17"/>
        <v>1.3603407011122062</v>
      </c>
      <c r="G71" s="171">
        <f>E71/$C$93*1000</f>
        <v>0.74641539432072768</v>
      </c>
      <c r="H71" s="247"/>
      <c r="I71" s="17">
        <f t="shared" si="18"/>
        <v>62.036721817480313</v>
      </c>
      <c r="J71" s="17">
        <f t="shared" si="19"/>
        <v>37.963278182519687</v>
      </c>
      <c r="K71" s="17">
        <f t="shared" si="16"/>
        <v>100</v>
      </c>
    </row>
    <row r="72" spans="2:17" x14ac:dyDescent="0.25">
      <c r="B72" s="2" t="s">
        <v>10</v>
      </c>
      <c r="C72" s="5">
        <v>19987</v>
      </c>
      <c r="D72" s="5">
        <v>18899</v>
      </c>
      <c r="E72" s="5">
        <v>38886</v>
      </c>
      <c r="F72" s="15">
        <f t="shared" si="17"/>
        <v>1.2005675881947584</v>
      </c>
      <c r="G72" s="171">
        <f>E72/$C$93*1000</f>
        <v>0.65874830402296403</v>
      </c>
      <c r="H72" s="247"/>
      <c r="I72" s="17">
        <f t="shared" si="18"/>
        <v>51.39896106567916</v>
      </c>
      <c r="J72" s="17">
        <f t="shared" si="19"/>
        <v>48.601038934320833</v>
      </c>
      <c r="K72" s="17">
        <f t="shared" si="16"/>
        <v>100</v>
      </c>
    </row>
    <row r="73" spans="2:17" x14ac:dyDescent="0.25">
      <c r="B73" s="2" t="s">
        <v>11</v>
      </c>
      <c r="C73" s="5">
        <v>14797</v>
      </c>
      <c r="D73" s="5">
        <v>22521</v>
      </c>
      <c r="E73" s="5">
        <v>37318</v>
      </c>
      <c r="F73" s="15">
        <f t="shared" si="17"/>
        <v>1.1521571068315588</v>
      </c>
      <c r="G73" s="171">
        <f>E73/$C$93*1000</f>
        <v>0.63218559917525519</v>
      </c>
      <c r="H73" s="247"/>
      <c r="I73" s="17">
        <f t="shared" si="18"/>
        <v>39.651106704539366</v>
      </c>
      <c r="J73" s="17">
        <f t="shared" si="19"/>
        <v>60.348893295460634</v>
      </c>
      <c r="K73" s="17">
        <f t="shared" si="16"/>
        <v>100</v>
      </c>
    </row>
    <row r="74" spans="2:17" x14ac:dyDescent="0.25">
      <c r="B74" s="2" t="s">
        <v>12</v>
      </c>
      <c r="C74" s="5">
        <v>33544</v>
      </c>
      <c r="D74" s="5">
        <v>1728</v>
      </c>
      <c r="E74" s="5">
        <v>35272</v>
      </c>
      <c r="F74" s="15">
        <f t="shared" si="17"/>
        <v>1.0889888384201387</v>
      </c>
      <c r="G74" s="171">
        <f>E74/$C$93*1000</f>
        <v>0.59752533506912475</v>
      </c>
      <c r="H74" s="247"/>
      <c r="I74" s="17">
        <f t="shared" si="18"/>
        <v>95.100929916080744</v>
      </c>
      <c r="J74" s="17">
        <f t="shared" si="19"/>
        <v>4.8990700839192565</v>
      </c>
      <c r="K74" s="17">
        <f t="shared" si="16"/>
        <v>100</v>
      </c>
    </row>
    <row r="75" spans="2:17" x14ac:dyDescent="0.25">
      <c r="B75" s="2" t="s">
        <v>13</v>
      </c>
      <c r="C75" s="5">
        <v>17553</v>
      </c>
      <c r="D75" s="5">
        <v>13289</v>
      </c>
      <c r="E75" s="5">
        <v>30842</v>
      </c>
      <c r="F75" s="15">
        <f t="shared" si="17"/>
        <v>0.95221687895650708</v>
      </c>
      <c r="G75" s="171">
        <f>E75/$C$93*1000</f>
        <v>0.5224789176741309</v>
      </c>
      <c r="H75" s="247"/>
      <c r="I75" s="17">
        <f t="shared" si="18"/>
        <v>56.91265157901563</v>
      </c>
      <c r="J75" s="17">
        <f t="shared" si="19"/>
        <v>43.08734842098437</v>
      </c>
      <c r="K75" s="17">
        <f t="shared" si="16"/>
        <v>100</v>
      </c>
    </row>
    <row r="76" spans="2:17" x14ac:dyDescent="0.25">
      <c r="B76" s="2" t="s">
        <v>14</v>
      </c>
      <c r="C76" s="5">
        <v>12276</v>
      </c>
      <c r="D76" s="5">
        <v>11465</v>
      </c>
      <c r="E76" s="5">
        <v>23741</v>
      </c>
      <c r="F76" s="15">
        <f t="shared" si="17"/>
        <v>0.73298038140543531</v>
      </c>
      <c r="G76" s="171">
        <f>E76/$C$93*1000</f>
        <v>0.40218442333511262</v>
      </c>
      <c r="H76" s="247"/>
      <c r="I76" s="17">
        <f t="shared" si="18"/>
        <v>51.708015669095651</v>
      </c>
      <c r="J76" s="17">
        <f t="shared" si="19"/>
        <v>48.291984330904342</v>
      </c>
      <c r="K76" s="17">
        <f t="shared" si="16"/>
        <v>100</v>
      </c>
      <c r="Q76" s="250" t="s">
        <v>144</v>
      </c>
    </row>
    <row r="77" spans="2:17" x14ac:dyDescent="0.25">
      <c r="B77" s="2" t="s">
        <v>15</v>
      </c>
      <c r="C77" s="5">
        <v>5195</v>
      </c>
      <c r="D77" s="5">
        <v>5827</v>
      </c>
      <c r="E77" s="5">
        <v>11022</v>
      </c>
      <c r="F77" s="15">
        <f t="shared" si="17"/>
        <v>0.34029357499055252</v>
      </c>
      <c r="G77" s="171">
        <f>E77/$C$93*1000</f>
        <v>0.18671819695883118</v>
      </c>
      <c r="H77" s="247"/>
      <c r="I77" s="17">
        <f t="shared" si="18"/>
        <v>47.133006713845035</v>
      </c>
      <c r="J77" s="17">
        <f t="shared" si="19"/>
        <v>52.866993286154965</v>
      </c>
      <c r="K77" s="17">
        <f t="shared" si="16"/>
        <v>100</v>
      </c>
    </row>
    <row r="78" spans="2:17" x14ac:dyDescent="0.25">
      <c r="B78" s="2" t="s">
        <v>17</v>
      </c>
      <c r="C78" s="5">
        <v>5394</v>
      </c>
      <c r="D78" s="5">
        <v>3615</v>
      </c>
      <c r="E78" s="5">
        <v>9009</v>
      </c>
      <c r="F78" s="15">
        <f t="shared" si="17"/>
        <v>0.27814414961802647</v>
      </c>
      <c r="G78" s="171">
        <f>E78/$C$93*1000</f>
        <v>0.15261696937054167</v>
      </c>
      <c r="H78" s="247"/>
      <c r="I78" s="17">
        <f t="shared" si="18"/>
        <v>59.873459873459879</v>
      </c>
      <c r="J78" s="17">
        <f t="shared" si="19"/>
        <v>40.126540126540128</v>
      </c>
      <c r="K78" s="17">
        <f t="shared" si="16"/>
        <v>100</v>
      </c>
    </row>
    <row r="79" spans="2:17" x14ac:dyDescent="0.25">
      <c r="B79" s="2" t="s">
        <v>16</v>
      </c>
      <c r="C79" s="5">
        <v>2243</v>
      </c>
      <c r="D79" s="5">
        <v>2707</v>
      </c>
      <c r="E79" s="5">
        <v>4950</v>
      </c>
      <c r="F79" s="15">
        <f t="shared" si="17"/>
        <v>0.1528264558340805</v>
      </c>
      <c r="G79" s="171">
        <f>E79/$C$93*1000</f>
        <v>8.3855477676121795E-2</v>
      </c>
      <c r="H79" s="247"/>
      <c r="I79" s="17">
        <f t="shared" si="18"/>
        <v>45.313131313131308</v>
      </c>
      <c r="J79" s="17">
        <f t="shared" si="19"/>
        <v>54.686868686868685</v>
      </c>
      <c r="K79" s="17">
        <f t="shared" si="16"/>
        <v>100</v>
      </c>
    </row>
    <row r="80" spans="2:17" x14ac:dyDescent="0.25">
      <c r="B80" s="2" t="s">
        <v>18</v>
      </c>
      <c r="C80" s="5">
        <v>1137</v>
      </c>
      <c r="D80" s="5">
        <v>1312</v>
      </c>
      <c r="E80" s="5">
        <v>2449</v>
      </c>
      <c r="F80" s="15">
        <f t="shared" si="17"/>
        <v>7.5610503098517801E-2</v>
      </c>
      <c r="G80" s="171">
        <f>E80/$C$93*1000</f>
        <v>4.1487285824004495E-2</v>
      </c>
      <c r="H80" s="247"/>
      <c r="I80" s="17">
        <f t="shared" si="18"/>
        <v>46.427113107390774</v>
      </c>
      <c r="J80" s="17">
        <f t="shared" si="19"/>
        <v>53.572886892609226</v>
      </c>
      <c r="K80" s="17">
        <f t="shared" si="16"/>
        <v>100</v>
      </c>
    </row>
    <row r="81" spans="1:15" x14ac:dyDescent="0.25">
      <c r="B81" s="2" t="s">
        <v>19</v>
      </c>
      <c r="C81" s="5">
        <v>962</v>
      </c>
      <c r="D81" s="5">
        <v>1056</v>
      </c>
      <c r="E81" s="5">
        <v>2018</v>
      </c>
      <c r="F81" s="15">
        <f t="shared" si="17"/>
        <v>6.2303795529934224E-2</v>
      </c>
      <c r="G81" s="171">
        <f>E81/$C$93*1000</f>
        <v>3.4185930090992682E-2</v>
      </c>
      <c r="H81" s="247"/>
      <c r="I81" s="17">
        <f t="shared" si="18"/>
        <v>47.670961347869181</v>
      </c>
      <c r="J81" s="17">
        <f t="shared" si="19"/>
        <v>52.329038652130819</v>
      </c>
      <c r="K81" s="17">
        <f t="shared" si="16"/>
        <v>100</v>
      </c>
    </row>
    <row r="82" spans="1:15" x14ac:dyDescent="0.25">
      <c r="B82" s="2" t="s">
        <v>21</v>
      </c>
      <c r="C82" s="5">
        <v>773</v>
      </c>
      <c r="D82" s="5">
        <v>243</v>
      </c>
      <c r="E82" s="5">
        <v>1016</v>
      </c>
      <c r="F82" s="15">
        <f t="shared" si="17"/>
        <v>3.1368015985338539E-2</v>
      </c>
      <c r="G82" s="171">
        <f>E82/$C$93*1000</f>
        <v>1.7211548549280756E-2</v>
      </c>
      <c r="H82" s="247"/>
      <c r="I82" s="17">
        <f t="shared" si="18"/>
        <v>76.082677165354326</v>
      </c>
      <c r="J82" s="17">
        <f t="shared" si="19"/>
        <v>23.917322834645667</v>
      </c>
      <c r="K82" s="17">
        <f t="shared" si="16"/>
        <v>100</v>
      </c>
    </row>
    <row r="83" spans="1:15" x14ac:dyDescent="0.25">
      <c r="B83" s="2" t="s">
        <v>20</v>
      </c>
      <c r="C83" s="5">
        <v>413</v>
      </c>
      <c r="D83" s="5">
        <v>554</v>
      </c>
      <c r="E83" s="5">
        <v>967</v>
      </c>
      <c r="F83" s="15">
        <f t="shared" si="17"/>
        <v>2.9855188442738552E-2</v>
      </c>
      <c r="G83" s="171">
        <f>E83/$C$93*1000</f>
        <v>1.6381464022789852E-2</v>
      </c>
      <c r="H83" s="247"/>
      <c r="I83" s="17">
        <f t="shared" si="18"/>
        <v>42.709410548086865</v>
      </c>
      <c r="J83" s="17">
        <f t="shared" si="19"/>
        <v>57.290589451913135</v>
      </c>
      <c r="K83" s="17">
        <f t="shared" si="16"/>
        <v>100</v>
      </c>
    </row>
    <row r="84" spans="1:15" x14ac:dyDescent="0.25">
      <c r="B84" s="2" t="s">
        <v>22</v>
      </c>
      <c r="C84" s="5">
        <v>537</v>
      </c>
      <c r="D84" s="5">
        <v>310</v>
      </c>
      <c r="E84" s="5">
        <v>847</v>
      </c>
      <c r="F84" s="15">
        <f t="shared" si="17"/>
        <v>2.6150304664942663E-2</v>
      </c>
      <c r="G84" s="171">
        <f>E84/$C$93*1000</f>
        <v>1.4348603957914173E-2</v>
      </c>
      <c r="H84" s="247"/>
      <c r="I84" s="17">
        <f t="shared" si="18"/>
        <v>63.400236127508855</v>
      </c>
      <c r="J84" s="17">
        <f t="shared" si="19"/>
        <v>36.599763872491145</v>
      </c>
      <c r="K84" s="17">
        <f t="shared" si="16"/>
        <v>100</v>
      </c>
    </row>
    <row r="85" spans="1:15" x14ac:dyDescent="0.25">
      <c r="B85" s="2" t="s">
        <v>23</v>
      </c>
      <c r="C85" s="5">
        <v>139</v>
      </c>
      <c r="D85" s="5">
        <v>146</v>
      </c>
      <c r="E85" s="5">
        <v>285</v>
      </c>
      <c r="F85" s="15">
        <f t="shared" si="17"/>
        <v>8.7990989722652405E-3</v>
      </c>
      <c r="G85" s="171">
        <f>E85/$C$93*1000</f>
        <v>4.8280426540797386E-3</v>
      </c>
      <c r="H85" s="247"/>
      <c r="I85" s="17">
        <f t="shared" si="18"/>
        <v>48.771929824561404</v>
      </c>
      <c r="J85" s="17">
        <f t="shared" si="19"/>
        <v>51.228070175438603</v>
      </c>
      <c r="K85" s="17">
        <f t="shared" si="16"/>
        <v>100</v>
      </c>
    </row>
    <row r="86" spans="1:15" x14ac:dyDescent="0.25">
      <c r="B86" s="2" t="s">
        <v>24</v>
      </c>
      <c r="C86" s="5">
        <v>72</v>
      </c>
      <c r="D86" s="5">
        <v>177</v>
      </c>
      <c r="E86" s="5">
        <v>249</v>
      </c>
      <c r="F86" s="15">
        <f t="shared" si="17"/>
        <v>7.6876338389264727E-3</v>
      </c>
      <c r="G86" s="171">
        <f>E86/$C$93*1000</f>
        <v>4.218184634617035E-3</v>
      </c>
      <c r="H86" s="247"/>
      <c r="I86" s="17">
        <f t="shared" si="18"/>
        <v>28.915662650602407</v>
      </c>
      <c r="J86" s="17">
        <f t="shared" si="19"/>
        <v>71.084337349397586</v>
      </c>
      <c r="K86" s="17">
        <f t="shared" si="16"/>
        <v>100</v>
      </c>
    </row>
    <row r="87" spans="1:15" x14ac:dyDescent="0.25">
      <c r="B87" s="4" t="s">
        <v>28</v>
      </c>
      <c r="C87" s="5">
        <v>41</v>
      </c>
      <c r="D87" s="5">
        <v>40</v>
      </c>
      <c r="E87" s="5">
        <v>81</v>
      </c>
      <c r="F87" s="15">
        <f t="shared" si="17"/>
        <v>2.5007965500122263E-3</v>
      </c>
      <c r="G87" s="171">
        <f>E87/$C$93*1000</f>
        <v>1.372180543791084E-3</v>
      </c>
      <c r="H87" s="247"/>
      <c r="I87" s="17">
        <f t="shared" si="18"/>
        <v>50.617283950617285</v>
      </c>
      <c r="J87" s="17">
        <f t="shared" si="19"/>
        <v>49.382716049382715</v>
      </c>
      <c r="K87" s="17">
        <f t="shared" si="16"/>
        <v>100</v>
      </c>
      <c r="O87" s="47"/>
    </row>
    <row r="88" spans="1:15" x14ac:dyDescent="0.25">
      <c r="B88" s="2" t="s">
        <v>25</v>
      </c>
      <c r="C88" s="5">
        <v>30</v>
      </c>
      <c r="D88" s="5">
        <v>32</v>
      </c>
      <c r="E88" s="5">
        <v>62</v>
      </c>
      <c r="F88" s="15">
        <f t="shared" si="17"/>
        <v>1.9141899518612102E-3</v>
      </c>
      <c r="G88" s="171">
        <f>E88/$C$93*1000</f>
        <v>1.0503110335191013E-3</v>
      </c>
      <c r="H88" s="247"/>
      <c r="I88" s="17">
        <f t="shared" si="18"/>
        <v>48.387096774193552</v>
      </c>
      <c r="J88" s="17">
        <f t="shared" si="19"/>
        <v>51.612903225806448</v>
      </c>
      <c r="K88" s="17">
        <f t="shared" si="16"/>
        <v>100</v>
      </c>
    </row>
    <row r="89" spans="1:15" x14ac:dyDescent="0.25">
      <c r="B89" s="2" t="s">
        <v>26</v>
      </c>
      <c r="C89" s="5">
        <v>36</v>
      </c>
      <c r="D89" s="5">
        <v>22</v>
      </c>
      <c r="E89" s="5">
        <v>58</v>
      </c>
      <c r="F89" s="15">
        <f t="shared" si="17"/>
        <v>1.7906938259346803E-3</v>
      </c>
      <c r="G89" s="171">
        <f>E89/$C$93*1000</f>
        <v>9.8254903135657845E-4</v>
      </c>
      <c r="H89" s="247"/>
      <c r="I89" s="17">
        <f t="shared" si="18"/>
        <v>62.068965517241381</v>
      </c>
      <c r="J89" s="17">
        <f>D89/$E89*100</f>
        <v>37.931034482758619</v>
      </c>
      <c r="K89" s="17">
        <f t="shared" si="16"/>
        <v>100</v>
      </c>
    </row>
    <row r="90" spans="1:15" x14ac:dyDescent="0.25">
      <c r="A90" s="7"/>
      <c r="B90" s="3" t="s">
        <v>27</v>
      </c>
      <c r="C90" s="6">
        <f t="shared" ref="C90:D90" si="20">SUM(C63:C89)</f>
        <v>1324508</v>
      </c>
      <c r="D90" s="6">
        <f t="shared" si="20"/>
        <v>1914460</v>
      </c>
      <c r="E90" s="6">
        <f>SUM(E63:E89)</f>
        <v>3238968</v>
      </c>
      <c r="F90" s="16">
        <f t="shared" si="17"/>
        <v>100</v>
      </c>
      <c r="G90" s="172">
        <f>E90/$C$93*1000</f>
        <v>54.869739155085419</v>
      </c>
      <c r="H90" s="248"/>
      <c r="I90" s="220">
        <f t="shared" si="18"/>
        <v>40.892901689673991</v>
      </c>
      <c r="J90" s="220">
        <f>D90/$E90*100</f>
        <v>59.107098310326002</v>
      </c>
      <c r="K90" s="17">
        <f>I90+J90</f>
        <v>100</v>
      </c>
    </row>
    <row r="91" spans="1:15" x14ac:dyDescent="0.25">
      <c r="A91" s="7"/>
      <c r="B91" s="1"/>
      <c r="C91" s="1"/>
      <c r="D91" s="1"/>
      <c r="E91" s="1"/>
      <c r="H91" s="8"/>
    </row>
    <row r="92" spans="1:15" x14ac:dyDescent="0.25">
      <c r="A92" s="7"/>
      <c r="B92" s="174"/>
      <c r="C92" s="249" t="s">
        <v>131</v>
      </c>
      <c r="D92" s="249" t="s">
        <v>132</v>
      </c>
      <c r="E92" s="1"/>
      <c r="H92" s="8"/>
    </row>
    <row r="93" spans="1:15" x14ac:dyDescent="0.25">
      <c r="B93" s="176" t="s">
        <v>143</v>
      </c>
      <c r="C93" s="175">
        <v>59030133</v>
      </c>
      <c r="D93" s="173">
        <v>1275950</v>
      </c>
      <c r="H93" s="8"/>
    </row>
    <row r="98" spans="3:9" x14ac:dyDescent="0.25">
      <c r="E98" s="122" t="s">
        <v>129</v>
      </c>
    </row>
    <row r="99" spans="3:9" x14ac:dyDescent="0.25">
      <c r="C99" s="11" t="s">
        <v>29</v>
      </c>
      <c r="D99" s="9" t="s">
        <v>30</v>
      </c>
      <c r="E99" s="9" t="s">
        <v>31</v>
      </c>
      <c r="F99" s="13" t="s">
        <v>55</v>
      </c>
      <c r="I99" s="20" t="s">
        <v>57</v>
      </c>
    </row>
    <row r="100" spans="3:9" x14ac:dyDescent="0.25">
      <c r="C100" s="2" t="s">
        <v>1</v>
      </c>
      <c r="D100" s="17">
        <v>21.08231751112433</v>
      </c>
      <c r="E100" s="17">
        <v>78.91768248887567</v>
      </c>
      <c r="F100" s="17">
        <v>100</v>
      </c>
    </row>
    <row r="101" spans="3:9" x14ac:dyDescent="0.25">
      <c r="C101" s="2" t="s">
        <v>24</v>
      </c>
      <c r="D101" s="17">
        <v>28.915662650602407</v>
      </c>
      <c r="E101" s="17">
        <v>71.084337349397586</v>
      </c>
      <c r="F101" s="17">
        <v>100</v>
      </c>
    </row>
    <row r="102" spans="3:9" x14ac:dyDescent="0.25">
      <c r="C102" s="2" t="s">
        <v>2</v>
      </c>
      <c r="D102" s="17">
        <v>31.273282570246629</v>
      </c>
      <c r="E102" s="17">
        <v>68.726717429753364</v>
      </c>
      <c r="F102" s="17">
        <v>100</v>
      </c>
    </row>
    <row r="103" spans="3:9" x14ac:dyDescent="0.25">
      <c r="C103" s="2" t="s">
        <v>56</v>
      </c>
      <c r="D103" s="17">
        <v>39.088160441998568</v>
      </c>
      <c r="E103" s="17">
        <v>60.911839558001432</v>
      </c>
      <c r="F103" s="17">
        <v>100</v>
      </c>
    </row>
    <row r="104" spans="3:9" x14ac:dyDescent="0.25">
      <c r="C104" s="2" t="s">
        <v>11</v>
      </c>
      <c r="D104" s="17">
        <v>39.651106704539366</v>
      </c>
      <c r="E104" s="17">
        <v>60.348893295460634</v>
      </c>
      <c r="F104" s="17">
        <v>100</v>
      </c>
    </row>
    <row r="105" spans="3:9" x14ac:dyDescent="0.25">
      <c r="C105" s="2" t="s">
        <v>8</v>
      </c>
      <c r="D105" s="17">
        <v>39.784765427946866</v>
      </c>
      <c r="E105" s="17">
        <v>60.215234572053134</v>
      </c>
      <c r="F105" s="17">
        <v>100</v>
      </c>
    </row>
    <row r="106" spans="3:9" x14ac:dyDescent="0.25">
      <c r="C106" s="2" t="s">
        <v>20</v>
      </c>
      <c r="D106" s="17">
        <v>42.709410548086865</v>
      </c>
      <c r="E106" s="17">
        <v>57.290589451913135</v>
      </c>
      <c r="F106" s="17">
        <v>100</v>
      </c>
    </row>
    <row r="107" spans="3:9" x14ac:dyDescent="0.25">
      <c r="C107" s="2" t="s">
        <v>3</v>
      </c>
      <c r="D107" s="17">
        <v>44.841520741127631</v>
      </c>
      <c r="E107" s="17">
        <v>55.158479258872362</v>
      </c>
      <c r="F107" s="17">
        <v>100</v>
      </c>
    </row>
    <row r="108" spans="3:9" x14ac:dyDescent="0.25">
      <c r="C108" s="2" t="s">
        <v>16</v>
      </c>
      <c r="D108" s="17">
        <v>45.313131313131308</v>
      </c>
      <c r="E108" s="17">
        <v>54.686868686868685</v>
      </c>
      <c r="F108" s="17">
        <v>100</v>
      </c>
    </row>
    <row r="109" spans="3:9" x14ac:dyDescent="0.25">
      <c r="C109" s="2" t="s">
        <v>6</v>
      </c>
      <c r="D109" s="17">
        <v>45.493955354111229</v>
      </c>
      <c r="E109" s="17">
        <v>54.506044645888771</v>
      </c>
      <c r="F109" s="17">
        <v>100</v>
      </c>
    </row>
    <row r="110" spans="3:9" x14ac:dyDescent="0.25">
      <c r="C110" s="2" t="s">
        <v>18</v>
      </c>
      <c r="D110" s="17">
        <v>46.427113107390774</v>
      </c>
      <c r="E110" s="17">
        <v>53.572886892609226</v>
      </c>
      <c r="F110" s="17">
        <v>100</v>
      </c>
    </row>
    <row r="111" spans="3:9" x14ac:dyDescent="0.25">
      <c r="C111" s="2" t="s">
        <v>15</v>
      </c>
      <c r="D111" s="17">
        <v>47.133006713845035</v>
      </c>
      <c r="E111" s="17">
        <v>52.866993286154965</v>
      </c>
      <c r="F111" s="17">
        <v>100</v>
      </c>
    </row>
    <row r="112" spans="3:9" x14ac:dyDescent="0.25">
      <c r="C112" s="2" t="s">
        <v>19</v>
      </c>
      <c r="D112" s="17">
        <v>47.670961347869181</v>
      </c>
      <c r="E112" s="17">
        <v>52.329038652130819</v>
      </c>
      <c r="F112" s="17">
        <v>100</v>
      </c>
    </row>
    <row r="113" spans="3:6" x14ac:dyDescent="0.25">
      <c r="C113" s="2" t="s">
        <v>25</v>
      </c>
      <c r="D113" s="17">
        <v>48.387096774193552</v>
      </c>
      <c r="E113" s="17">
        <v>51.612903225806448</v>
      </c>
      <c r="F113" s="17">
        <v>100</v>
      </c>
    </row>
    <row r="114" spans="3:6" x14ac:dyDescent="0.25">
      <c r="C114" s="2" t="s">
        <v>23</v>
      </c>
      <c r="D114" s="17">
        <v>48.771929824561404</v>
      </c>
      <c r="E114" s="17">
        <v>51.228070175438603</v>
      </c>
      <c r="F114" s="17">
        <v>100</v>
      </c>
    </row>
    <row r="115" spans="3:6" x14ac:dyDescent="0.25">
      <c r="C115" s="4" t="s">
        <v>28</v>
      </c>
      <c r="D115" s="17">
        <v>50.617283950617285</v>
      </c>
      <c r="E115" s="17">
        <v>49.382716049382715</v>
      </c>
      <c r="F115" s="17">
        <v>100</v>
      </c>
    </row>
    <row r="116" spans="3:6" x14ac:dyDescent="0.25">
      <c r="C116" s="2" t="s">
        <v>10</v>
      </c>
      <c r="D116" s="17">
        <v>51.39896106567916</v>
      </c>
      <c r="E116" s="17">
        <v>48.601038934320833</v>
      </c>
      <c r="F116" s="17">
        <v>100</v>
      </c>
    </row>
    <row r="117" spans="3:6" x14ac:dyDescent="0.25">
      <c r="C117" s="2" t="s">
        <v>14</v>
      </c>
      <c r="D117" s="17">
        <v>51.708015669095651</v>
      </c>
      <c r="E117" s="17">
        <v>48.291984330904342</v>
      </c>
      <c r="F117" s="17">
        <v>100</v>
      </c>
    </row>
    <row r="118" spans="3:6" x14ac:dyDescent="0.25">
      <c r="C118" s="2" t="s">
        <v>13</v>
      </c>
      <c r="D118" s="17">
        <v>56.91265157901563</v>
      </c>
      <c r="E118" s="17">
        <v>43.08734842098437</v>
      </c>
      <c r="F118" s="17">
        <v>100</v>
      </c>
    </row>
    <row r="119" spans="3:6" x14ac:dyDescent="0.25">
      <c r="C119" s="2" t="s">
        <v>17</v>
      </c>
      <c r="D119" s="17">
        <v>59.873459873459879</v>
      </c>
      <c r="E119" s="17">
        <v>40.126540126540128</v>
      </c>
      <c r="F119" s="17">
        <v>100</v>
      </c>
    </row>
    <row r="120" spans="3:6" x14ac:dyDescent="0.25">
      <c r="C120" s="2" t="s">
        <v>9</v>
      </c>
      <c r="D120" s="17">
        <v>62.036721817480313</v>
      </c>
      <c r="E120" s="17">
        <v>37.963278182519687</v>
      </c>
      <c r="F120" s="17">
        <v>100</v>
      </c>
    </row>
    <row r="121" spans="3:6" x14ac:dyDescent="0.25">
      <c r="C121" s="2" t="s">
        <v>26</v>
      </c>
      <c r="D121" s="17">
        <v>62.068965517241381</v>
      </c>
      <c r="E121" s="17">
        <v>37.931034482758619</v>
      </c>
      <c r="F121" s="17">
        <v>100</v>
      </c>
    </row>
    <row r="122" spans="3:6" x14ac:dyDescent="0.25">
      <c r="C122" s="2" t="s">
        <v>22</v>
      </c>
      <c r="D122" s="17">
        <v>63.400236127508855</v>
      </c>
      <c r="E122" s="17">
        <v>36.599763872491145</v>
      </c>
      <c r="F122" s="17">
        <v>100</v>
      </c>
    </row>
    <row r="123" spans="3:6" x14ac:dyDescent="0.25">
      <c r="C123" s="2" t="s">
        <v>21</v>
      </c>
      <c r="D123" s="17">
        <v>76.082677165354326</v>
      </c>
      <c r="E123" s="17">
        <v>23.917322834645667</v>
      </c>
      <c r="F123" s="17">
        <v>100</v>
      </c>
    </row>
    <row r="124" spans="3:6" x14ac:dyDescent="0.25">
      <c r="C124" s="2" t="s">
        <v>4</v>
      </c>
      <c r="D124" s="17">
        <v>89.581835096030133</v>
      </c>
      <c r="E124" s="17">
        <v>10.418164903969862</v>
      </c>
      <c r="F124" s="17">
        <v>100</v>
      </c>
    </row>
    <row r="125" spans="3:6" x14ac:dyDescent="0.25">
      <c r="C125" s="2" t="s">
        <v>5</v>
      </c>
      <c r="D125" s="17">
        <v>92.452852079381373</v>
      </c>
      <c r="E125" s="17">
        <v>7.5471479206186229</v>
      </c>
      <c r="F125" s="17">
        <v>100</v>
      </c>
    </row>
    <row r="126" spans="3:6" x14ac:dyDescent="0.25">
      <c r="C126" s="2" t="s">
        <v>12</v>
      </c>
      <c r="D126" s="17">
        <v>95.100929916080744</v>
      </c>
      <c r="E126" s="17">
        <v>4.8990700839192565</v>
      </c>
      <c r="F126" s="17">
        <v>100</v>
      </c>
    </row>
    <row r="127" spans="3:6" x14ac:dyDescent="0.25">
      <c r="C127" s="3" t="s">
        <v>27</v>
      </c>
      <c r="D127" s="17">
        <v>40.892901689673991</v>
      </c>
      <c r="E127" s="17">
        <v>59.107098310326002</v>
      </c>
      <c r="F127" s="17">
        <v>100</v>
      </c>
    </row>
  </sheetData>
  <sortState ref="C94:F120">
    <sortCondition descending="1" ref="E94:E120"/>
  </sortState>
  <mergeCells count="6">
    <mergeCell ref="B30:B38"/>
    <mergeCell ref="B6:B12"/>
    <mergeCell ref="B13:B15"/>
    <mergeCell ref="B16:B21"/>
    <mergeCell ref="B22:B23"/>
    <mergeCell ref="B24:B2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19F"/>
  </sheetPr>
  <dimension ref="A2:F32"/>
  <sheetViews>
    <sheetView zoomScaleNormal="100" workbookViewId="0">
      <selection activeCell="I30" sqref="I30"/>
    </sheetView>
  </sheetViews>
  <sheetFormatPr defaultRowHeight="15" x14ac:dyDescent="0.25"/>
  <cols>
    <col min="1" max="1" width="23" customWidth="1"/>
    <col min="2" max="2" width="25" style="91" customWidth="1"/>
    <col min="3" max="4" width="10.140625" style="14" customWidth="1"/>
    <col min="5" max="5" width="14" style="14" bestFit="1" customWidth="1"/>
    <col min="6" max="6" width="9.42578125" bestFit="1" customWidth="1"/>
    <col min="7" max="7" width="16.140625" customWidth="1"/>
    <col min="11" max="11" width="16.7109375" customWidth="1"/>
    <col min="12" max="13" width="13.140625" customWidth="1"/>
    <col min="14" max="14" width="32.28515625" bestFit="1" customWidth="1"/>
  </cols>
  <sheetData>
    <row r="2" spans="1:6" x14ac:dyDescent="0.25">
      <c r="A2" s="22" t="s">
        <v>137</v>
      </c>
    </row>
    <row r="3" spans="1:6" x14ac:dyDescent="0.25">
      <c r="A3" s="22"/>
    </row>
    <row r="4" spans="1:6" ht="23.25" thickBot="1" x14ac:dyDescent="0.3">
      <c r="A4" s="190" t="s">
        <v>40</v>
      </c>
      <c r="B4" s="190" t="s">
        <v>41</v>
      </c>
      <c r="C4" s="207">
        <v>2011</v>
      </c>
      <c r="D4" s="208">
        <v>2021</v>
      </c>
      <c r="E4" s="209" t="s">
        <v>63</v>
      </c>
      <c r="F4" s="209" t="s">
        <v>64</v>
      </c>
    </row>
    <row r="5" spans="1:6" ht="15" customHeight="1" x14ac:dyDescent="0.25">
      <c r="A5" s="242" t="s">
        <v>44</v>
      </c>
      <c r="B5" s="210" t="s">
        <v>6</v>
      </c>
      <c r="C5" s="28">
        <v>3645</v>
      </c>
      <c r="D5" s="28">
        <v>2624</v>
      </c>
      <c r="E5" s="63">
        <f>D5-C5</f>
        <v>-1021</v>
      </c>
      <c r="F5" s="79">
        <f>E5/C5</f>
        <v>-0.28010973936899863</v>
      </c>
    </row>
    <row r="6" spans="1:6" x14ac:dyDescent="0.25">
      <c r="A6" s="239"/>
      <c r="B6" s="193" t="s">
        <v>10</v>
      </c>
      <c r="C6" s="194">
        <v>1397</v>
      </c>
      <c r="D6" s="194">
        <v>1109</v>
      </c>
      <c r="E6" s="211">
        <f t="shared" ref="E6:E30" si="0">D6-C6</f>
        <v>-288</v>
      </c>
      <c r="F6" s="221">
        <f t="shared" ref="F6:F30" si="1">E6/C6</f>
        <v>-0.20615604867573373</v>
      </c>
    </row>
    <row r="7" spans="1:6" x14ac:dyDescent="0.25">
      <c r="A7" s="239"/>
      <c r="B7" s="193" t="s">
        <v>11</v>
      </c>
      <c r="C7" s="194">
        <v>1585</v>
      </c>
      <c r="D7" s="194">
        <v>1130</v>
      </c>
      <c r="E7" s="211">
        <f t="shared" si="0"/>
        <v>-455</v>
      </c>
      <c r="F7" s="221">
        <f t="shared" si="1"/>
        <v>-0.28706624605678233</v>
      </c>
    </row>
    <row r="8" spans="1:6" x14ac:dyDescent="0.25">
      <c r="A8" s="239"/>
      <c r="B8" s="193" t="s">
        <v>22</v>
      </c>
      <c r="C8" s="194">
        <v>9</v>
      </c>
      <c r="D8" s="194">
        <v>5</v>
      </c>
      <c r="E8" s="211">
        <f t="shared" si="0"/>
        <v>-4</v>
      </c>
      <c r="F8" s="221">
        <f t="shared" si="1"/>
        <v>-0.44444444444444442</v>
      </c>
    </row>
    <row r="9" spans="1:6" x14ac:dyDescent="0.25">
      <c r="A9" s="241"/>
      <c r="B9" s="197" t="s">
        <v>0</v>
      </c>
      <c r="C9" s="198">
        <v>6636</v>
      </c>
      <c r="D9" s="198">
        <v>4868</v>
      </c>
      <c r="E9" s="198">
        <f t="shared" si="0"/>
        <v>-1768</v>
      </c>
      <c r="F9" s="199">
        <f t="shared" si="1"/>
        <v>-0.26642555756479808</v>
      </c>
    </row>
    <row r="10" spans="1:6" x14ac:dyDescent="0.25">
      <c r="A10" s="243" t="s">
        <v>45</v>
      </c>
      <c r="B10" s="193" t="s">
        <v>3</v>
      </c>
      <c r="C10" s="194">
        <v>11123</v>
      </c>
      <c r="D10" s="194">
        <v>7779</v>
      </c>
      <c r="E10" s="211">
        <f t="shared" si="0"/>
        <v>-3344</v>
      </c>
      <c r="F10" s="221">
        <f t="shared" si="1"/>
        <v>-0.30063831700080912</v>
      </c>
    </row>
    <row r="11" spans="1:6" x14ac:dyDescent="0.25">
      <c r="A11" s="244"/>
      <c r="B11" s="197" t="s">
        <v>0</v>
      </c>
      <c r="C11" s="198">
        <v>11123</v>
      </c>
      <c r="D11" s="198">
        <v>7779</v>
      </c>
      <c r="E11" s="198">
        <f t="shared" si="0"/>
        <v>-3344</v>
      </c>
      <c r="F11" s="199">
        <f t="shared" si="1"/>
        <v>-0.30063831700080912</v>
      </c>
    </row>
    <row r="12" spans="1:6" x14ac:dyDescent="0.25">
      <c r="A12" s="243" t="s">
        <v>47</v>
      </c>
      <c r="B12" s="193" t="s">
        <v>1</v>
      </c>
      <c r="C12" s="194">
        <v>23859</v>
      </c>
      <c r="D12" s="194">
        <v>28420</v>
      </c>
      <c r="E12" s="211">
        <f t="shared" si="0"/>
        <v>4561</v>
      </c>
      <c r="F12" s="221">
        <f t="shared" si="1"/>
        <v>0.19116475962948992</v>
      </c>
    </row>
    <row r="13" spans="1:6" x14ac:dyDescent="0.25">
      <c r="A13" s="245"/>
      <c r="B13" s="193" t="s">
        <v>17</v>
      </c>
      <c r="C13" s="194">
        <v>347</v>
      </c>
      <c r="D13" s="194">
        <v>364</v>
      </c>
      <c r="E13" s="211">
        <f t="shared" si="0"/>
        <v>17</v>
      </c>
      <c r="F13" s="221">
        <f t="shared" si="1"/>
        <v>4.8991354466858789E-2</v>
      </c>
    </row>
    <row r="14" spans="1:6" x14ac:dyDescent="0.25">
      <c r="A14" s="245"/>
      <c r="B14" s="193" t="s">
        <v>8</v>
      </c>
      <c r="C14" s="194">
        <v>1113</v>
      </c>
      <c r="D14" s="194">
        <v>954</v>
      </c>
      <c r="E14" s="211">
        <f t="shared" si="0"/>
        <v>-159</v>
      </c>
      <c r="F14" s="221">
        <f t="shared" si="1"/>
        <v>-0.14285714285714285</v>
      </c>
    </row>
    <row r="15" spans="1:6" x14ac:dyDescent="0.25">
      <c r="A15" s="245"/>
      <c r="B15" s="193" t="s">
        <v>14</v>
      </c>
      <c r="C15" s="194">
        <v>162</v>
      </c>
      <c r="D15" s="194">
        <v>212</v>
      </c>
      <c r="E15" s="211">
        <f t="shared" si="0"/>
        <v>50</v>
      </c>
      <c r="F15" s="221">
        <f t="shared" si="1"/>
        <v>0.30864197530864196</v>
      </c>
    </row>
    <row r="16" spans="1:6" x14ac:dyDescent="0.25">
      <c r="A16" s="244"/>
      <c r="B16" s="197" t="s">
        <v>0</v>
      </c>
      <c r="C16" s="198">
        <v>25481</v>
      </c>
      <c r="D16" s="198">
        <v>29950</v>
      </c>
      <c r="E16" s="198">
        <f t="shared" si="0"/>
        <v>4469</v>
      </c>
      <c r="F16" s="199">
        <f t="shared" si="1"/>
        <v>0.1753855814136023</v>
      </c>
    </row>
    <row r="17" spans="1:6" x14ac:dyDescent="0.25">
      <c r="A17" s="243" t="s">
        <v>48</v>
      </c>
      <c r="B17" s="193" t="s">
        <v>38</v>
      </c>
      <c r="C17" s="194">
        <v>14814</v>
      </c>
      <c r="D17" s="194">
        <v>14017</v>
      </c>
      <c r="E17" s="211">
        <f t="shared" si="0"/>
        <v>-797</v>
      </c>
      <c r="F17" s="221">
        <f t="shared" si="1"/>
        <v>-5.380045902524639E-2</v>
      </c>
    </row>
    <row r="18" spans="1:6" x14ac:dyDescent="0.25">
      <c r="A18" s="244"/>
      <c r="B18" s="197" t="s">
        <v>0</v>
      </c>
      <c r="C18" s="198">
        <v>14814</v>
      </c>
      <c r="D18" s="198">
        <v>14017</v>
      </c>
      <c r="E18" s="198">
        <f t="shared" si="0"/>
        <v>-797</v>
      </c>
      <c r="F18" s="199">
        <f t="shared" si="1"/>
        <v>-5.380045902524639E-2</v>
      </c>
    </row>
    <row r="19" spans="1:6" x14ac:dyDescent="0.25">
      <c r="A19" s="240" t="s">
        <v>49</v>
      </c>
      <c r="B19" s="193" t="s">
        <v>16</v>
      </c>
      <c r="C19" s="194">
        <v>132</v>
      </c>
      <c r="D19" s="194">
        <v>77</v>
      </c>
      <c r="E19" s="211">
        <f>D19-C19</f>
        <v>-55</v>
      </c>
      <c r="F19" s="221">
        <f t="shared" si="1"/>
        <v>-0.41666666666666669</v>
      </c>
    </row>
    <row r="20" spans="1:6" x14ac:dyDescent="0.25">
      <c r="A20" s="239"/>
      <c r="B20" s="201" t="s">
        <v>13</v>
      </c>
      <c r="C20" s="216" t="s">
        <v>58</v>
      </c>
      <c r="D20" s="194">
        <v>64</v>
      </c>
      <c r="E20" s="211">
        <v>64</v>
      </c>
      <c r="F20" s="222" t="s">
        <v>58</v>
      </c>
    </row>
    <row r="21" spans="1:6" x14ac:dyDescent="0.25">
      <c r="A21" s="241"/>
      <c r="B21" s="197" t="s">
        <v>0</v>
      </c>
      <c r="C21" s="198">
        <v>132</v>
      </c>
      <c r="D21" s="198">
        <v>141</v>
      </c>
      <c r="E21" s="198">
        <f t="shared" si="0"/>
        <v>9</v>
      </c>
      <c r="F21" s="199">
        <f t="shared" si="1"/>
        <v>6.8181818181818177E-2</v>
      </c>
    </row>
    <row r="22" spans="1:6" x14ac:dyDescent="0.25">
      <c r="A22" s="240" t="s">
        <v>50</v>
      </c>
      <c r="B22" s="193" t="s">
        <v>15</v>
      </c>
      <c r="C22" s="194">
        <v>201</v>
      </c>
      <c r="D22" s="194">
        <v>215</v>
      </c>
      <c r="E22" s="211">
        <f t="shared" si="0"/>
        <v>14</v>
      </c>
      <c r="F22" s="221">
        <f t="shared" si="1"/>
        <v>6.965174129353234E-2</v>
      </c>
    </row>
    <row r="23" spans="1:6" x14ac:dyDescent="0.25">
      <c r="A23" s="239"/>
      <c r="B23" s="193" t="s">
        <v>9</v>
      </c>
      <c r="C23" s="194">
        <v>1373</v>
      </c>
      <c r="D23" s="194">
        <v>1170</v>
      </c>
      <c r="E23" s="211">
        <f t="shared" si="0"/>
        <v>-203</v>
      </c>
      <c r="F23" s="221">
        <f t="shared" si="1"/>
        <v>-0.14785142024763293</v>
      </c>
    </row>
    <row r="24" spans="1:6" x14ac:dyDescent="0.25">
      <c r="A24" s="239"/>
      <c r="B24" s="193" t="s">
        <v>20</v>
      </c>
      <c r="C24" s="194">
        <v>30</v>
      </c>
      <c r="D24" s="194">
        <v>22</v>
      </c>
      <c r="E24" s="211">
        <f t="shared" si="0"/>
        <v>-8</v>
      </c>
      <c r="F24" s="221">
        <f t="shared" si="1"/>
        <v>-0.26666666666666666</v>
      </c>
    </row>
    <row r="25" spans="1:6" x14ac:dyDescent="0.25">
      <c r="A25" s="239"/>
      <c r="B25" s="193" t="s">
        <v>24</v>
      </c>
      <c r="C25" s="194">
        <v>16</v>
      </c>
      <c r="D25" s="194">
        <v>9</v>
      </c>
      <c r="E25" s="211">
        <f t="shared" si="0"/>
        <v>-7</v>
      </c>
      <c r="F25" s="221">
        <f t="shared" si="1"/>
        <v>-0.4375</v>
      </c>
    </row>
    <row r="26" spans="1:6" x14ac:dyDescent="0.25">
      <c r="A26" s="239"/>
      <c r="B26" s="193" t="s">
        <v>4</v>
      </c>
      <c r="C26" s="194">
        <v>9597</v>
      </c>
      <c r="D26" s="194">
        <v>9660</v>
      </c>
      <c r="E26" s="211">
        <f t="shared" si="0"/>
        <v>63</v>
      </c>
      <c r="F26" s="221">
        <f t="shared" si="1"/>
        <v>6.5645514223194746E-3</v>
      </c>
    </row>
    <row r="27" spans="1:6" x14ac:dyDescent="0.25">
      <c r="A27" s="239"/>
      <c r="B27" s="193" t="s">
        <v>5</v>
      </c>
      <c r="C27" s="194">
        <v>2826</v>
      </c>
      <c r="D27" s="194">
        <v>1748</v>
      </c>
      <c r="E27" s="211">
        <f t="shared" si="0"/>
        <v>-1078</v>
      </c>
      <c r="F27" s="221">
        <f t="shared" si="1"/>
        <v>-0.38145789101203115</v>
      </c>
    </row>
    <row r="28" spans="1:6" x14ac:dyDescent="0.25">
      <c r="A28" s="239"/>
      <c r="B28" s="193" t="s">
        <v>12</v>
      </c>
      <c r="C28" s="194">
        <v>902</v>
      </c>
      <c r="D28" s="194">
        <v>1029</v>
      </c>
      <c r="E28" s="211">
        <f t="shared" si="0"/>
        <v>127</v>
      </c>
      <c r="F28" s="221">
        <f t="shared" si="1"/>
        <v>0.14079822616407983</v>
      </c>
    </row>
    <row r="29" spans="1:6" x14ac:dyDescent="0.25">
      <c r="A29" s="241"/>
      <c r="B29" s="212" t="s">
        <v>0</v>
      </c>
      <c r="C29" s="213">
        <v>14945</v>
      </c>
      <c r="D29" s="213">
        <v>13853</v>
      </c>
      <c r="E29" s="213">
        <f t="shared" si="0"/>
        <v>-1092</v>
      </c>
      <c r="F29" s="223">
        <f t="shared" si="1"/>
        <v>-7.3067915690866514E-2</v>
      </c>
    </row>
    <row r="30" spans="1:6" x14ac:dyDescent="0.25">
      <c r="A30" s="214" t="s">
        <v>51</v>
      </c>
      <c r="B30" s="197"/>
      <c r="C30" s="198">
        <v>73131</v>
      </c>
      <c r="D30" s="198">
        <v>70608</v>
      </c>
      <c r="E30" s="198">
        <f t="shared" si="0"/>
        <v>-2523</v>
      </c>
      <c r="F30" s="199">
        <f t="shared" si="1"/>
        <v>-3.4499733355211878E-2</v>
      </c>
    </row>
    <row r="32" spans="1:6" x14ac:dyDescent="0.25">
      <c r="A32" s="250" t="s">
        <v>144</v>
      </c>
    </row>
  </sheetData>
  <mergeCells count="6">
    <mergeCell ref="A19:A21"/>
    <mergeCell ref="A22:A29"/>
    <mergeCell ref="A5:A9"/>
    <mergeCell ref="A10:A11"/>
    <mergeCell ref="A12:A16"/>
    <mergeCell ref="A17:A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19F"/>
  </sheetPr>
  <dimension ref="A1:J45"/>
  <sheetViews>
    <sheetView zoomScaleNormal="100" workbookViewId="0">
      <selection activeCell="H32" sqref="H32"/>
    </sheetView>
  </sheetViews>
  <sheetFormatPr defaultRowHeight="15" x14ac:dyDescent="0.25"/>
  <cols>
    <col min="1" max="1" width="36.28515625" customWidth="1"/>
    <col min="2" max="2" width="12.140625" style="91" bestFit="1" customWidth="1"/>
    <col min="3" max="4" width="8" style="14" customWidth="1"/>
    <col min="5" max="5" width="11.28515625" style="14" bestFit="1" customWidth="1"/>
    <col min="6" max="6" width="13.7109375" style="14" customWidth="1"/>
  </cols>
  <sheetData>
    <row r="1" spans="1:10" x14ac:dyDescent="0.25">
      <c r="E1" s="246" t="s">
        <v>138</v>
      </c>
      <c r="F1" s="246"/>
      <c r="G1" s="246"/>
    </row>
    <row r="2" spans="1:10" x14ac:dyDescent="0.25">
      <c r="A2" s="182" t="s">
        <v>61</v>
      </c>
      <c r="B2" s="183" t="s">
        <v>30</v>
      </c>
      <c r="C2" s="184" t="s">
        <v>31</v>
      </c>
      <c r="D2" s="184" t="s">
        <v>0</v>
      </c>
      <c r="E2" s="183" t="s">
        <v>30</v>
      </c>
      <c r="F2" s="184" t="s">
        <v>31</v>
      </c>
      <c r="G2" s="184" t="s">
        <v>0</v>
      </c>
      <c r="I2" s="48" t="s">
        <v>139</v>
      </c>
    </row>
    <row r="3" spans="1:10" x14ac:dyDescent="0.25">
      <c r="A3" s="185" t="s">
        <v>1</v>
      </c>
      <c r="B3" s="186">
        <v>5398</v>
      </c>
      <c r="C3" s="186">
        <v>23022</v>
      </c>
      <c r="D3" s="186">
        <v>28420</v>
      </c>
      <c r="E3" s="215">
        <f>B3/D3*100</f>
        <v>18.993666432090077</v>
      </c>
      <c r="F3" s="215">
        <f t="shared" ref="F3:F21" si="0">C3/D3*100</f>
        <v>81.006333567909934</v>
      </c>
    </row>
    <row r="4" spans="1:10" x14ac:dyDescent="0.25">
      <c r="A4" s="2" t="s">
        <v>24</v>
      </c>
      <c r="B4" s="186">
        <v>3</v>
      </c>
      <c r="C4" s="186">
        <v>6</v>
      </c>
      <c r="D4" s="186">
        <v>9</v>
      </c>
      <c r="E4" s="215">
        <f t="shared" ref="E4:E21" si="1">B4/D4*100</f>
        <v>33.333333333333329</v>
      </c>
      <c r="F4" s="215">
        <f t="shared" si="0"/>
        <v>66.666666666666657</v>
      </c>
    </row>
    <row r="5" spans="1:10" x14ac:dyDescent="0.25">
      <c r="A5" s="2" t="s">
        <v>38</v>
      </c>
      <c r="B5" s="186">
        <v>4751</v>
      </c>
      <c r="C5" s="186">
        <v>9266</v>
      </c>
      <c r="D5" s="186">
        <v>14017</v>
      </c>
      <c r="E5" s="215">
        <f t="shared" si="1"/>
        <v>33.894556609830914</v>
      </c>
      <c r="F5" s="215">
        <f t="shared" si="0"/>
        <v>66.105443390169086</v>
      </c>
    </row>
    <row r="6" spans="1:10" x14ac:dyDescent="0.25">
      <c r="A6" s="2" t="s">
        <v>22</v>
      </c>
      <c r="B6" s="186">
        <v>2</v>
      </c>
      <c r="C6" s="186">
        <v>3</v>
      </c>
      <c r="D6" s="186">
        <v>5</v>
      </c>
      <c r="E6" s="215">
        <f t="shared" si="1"/>
        <v>40</v>
      </c>
      <c r="F6" s="215">
        <f t="shared" si="0"/>
        <v>60</v>
      </c>
    </row>
    <row r="7" spans="1:10" x14ac:dyDescent="0.25">
      <c r="A7" s="2" t="s">
        <v>11</v>
      </c>
      <c r="B7" s="186">
        <v>461</v>
      </c>
      <c r="C7" s="186">
        <v>669</v>
      </c>
      <c r="D7" s="186">
        <v>1130</v>
      </c>
      <c r="E7" s="215">
        <f t="shared" si="1"/>
        <v>40.796460176991154</v>
      </c>
      <c r="F7" s="215">
        <f t="shared" si="0"/>
        <v>59.203539823008853</v>
      </c>
    </row>
    <row r="8" spans="1:10" x14ac:dyDescent="0.25">
      <c r="A8" s="2" t="s">
        <v>133</v>
      </c>
      <c r="B8" s="186">
        <v>393</v>
      </c>
      <c r="C8" s="186">
        <v>561</v>
      </c>
      <c r="D8" s="186">
        <v>954</v>
      </c>
      <c r="E8" s="215">
        <f t="shared" si="1"/>
        <v>41.19496855345912</v>
      </c>
      <c r="F8" s="215">
        <f t="shared" si="0"/>
        <v>58.80503144654088</v>
      </c>
    </row>
    <row r="9" spans="1:10" x14ac:dyDescent="0.25">
      <c r="A9" s="2" t="s">
        <v>6</v>
      </c>
      <c r="B9" s="186">
        <v>1110</v>
      </c>
      <c r="C9" s="186">
        <v>1514</v>
      </c>
      <c r="D9" s="186">
        <v>2624</v>
      </c>
      <c r="E9" s="215">
        <f t="shared" si="1"/>
        <v>42.301829268292686</v>
      </c>
      <c r="F9" s="215">
        <f t="shared" si="0"/>
        <v>57.698170731707322</v>
      </c>
      <c r="I9" s="112"/>
      <c r="J9" s="123"/>
    </row>
    <row r="10" spans="1:10" x14ac:dyDescent="0.25">
      <c r="A10" s="2" t="s">
        <v>13</v>
      </c>
      <c r="B10" s="186">
        <v>29</v>
      </c>
      <c r="C10" s="186">
        <v>35</v>
      </c>
      <c r="D10" s="186">
        <v>64</v>
      </c>
      <c r="E10" s="215">
        <f t="shared" si="1"/>
        <v>45.3125</v>
      </c>
      <c r="F10" s="215">
        <f t="shared" si="0"/>
        <v>54.6875</v>
      </c>
      <c r="I10" s="112"/>
      <c r="J10" s="123"/>
    </row>
    <row r="11" spans="1:10" x14ac:dyDescent="0.25">
      <c r="A11" s="2" t="s">
        <v>20</v>
      </c>
      <c r="B11" s="186">
        <v>11</v>
      </c>
      <c r="C11" s="186">
        <v>11</v>
      </c>
      <c r="D11" s="186">
        <v>22</v>
      </c>
      <c r="E11" s="215">
        <f t="shared" si="1"/>
        <v>50</v>
      </c>
      <c r="F11" s="215">
        <f t="shared" si="0"/>
        <v>50</v>
      </c>
      <c r="I11" s="112"/>
      <c r="J11" s="123"/>
    </row>
    <row r="12" spans="1:10" x14ac:dyDescent="0.25">
      <c r="A12" s="2" t="s">
        <v>15</v>
      </c>
      <c r="B12" s="186">
        <v>108</v>
      </c>
      <c r="C12" s="186">
        <v>107</v>
      </c>
      <c r="D12" s="186">
        <v>215</v>
      </c>
      <c r="E12" s="215">
        <f t="shared" si="1"/>
        <v>50.232558139534888</v>
      </c>
      <c r="F12" s="215">
        <f t="shared" si="0"/>
        <v>49.767441860465119</v>
      </c>
      <c r="I12" s="112"/>
      <c r="J12" s="123"/>
    </row>
    <row r="13" spans="1:10" x14ac:dyDescent="0.25">
      <c r="A13" s="2" t="s">
        <v>10</v>
      </c>
      <c r="B13" s="186">
        <v>577</v>
      </c>
      <c r="C13" s="186">
        <v>532</v>
      </c>
      <c r="D13" s="186">
        <v>1109</v>
      </c>
      <c r="E13" s="215">
        <f t="shared" si="1"/>
        <v>52.028854824165919</v>
      </c>
      <c r="F13" s="215">
        <f t="shared" si="0"/>
        <v>47.971145175834081</v>
      </c>
      <c r="I13" s="112"/>
      <c r="J13" s="123"/>
    </row>
    <row r="14" spans="1:10" x14ac:dyDescent="0.25">
      <c r="A14" s="2" t="s">
        <v>3</v>
      </c>
      <c r="B14" s="186">
        <v>4201</v>
      </c>
      <c r="C14" s="186">
        <v>3578</v>
      </c>
      <c r="D14" s="186">
        <v>7779</v>
      </c>
      <c r="E14" s="215">
        <f t="shared" si="1"/>
        <v>54.00437074174058</v>
      </c>
      <c r="F14" s="215">
        <f t="shared" si="0"/>
        <v>45.99562925825942</v>
      </c>
      <c r="I14" s="112"/>
      <c r="J14" s="123"/>
    </row>
    <row r="15" spans="1:10" x14ac:dyDescent="0.25">
      <c r="A15" s="2" t="s">
        <v>17</v>
      </c>
      <c r="B15" s="186">
        <v>217</v>
      </c>
      <c r="C15" s="186">
        <v>147</v>
      </c>
      <c r="D15" s="186">
        <v>364</v>
      </c>
      <c r="E15" s="215">
        <f t="shared" si="1"/>
        <v>59.615384615384613</v>
      </c>
      <c r="F15" s="215">
        <f t="shared" si="0"/>
        <v>40.384615384615387</v>
      </c>
      <c r="I15" s="112"/>
      <c r="J15" s="123"/>
    </row>
    <row r="16" spans="1:10" x14ac:dyDescent="0.25">
      <c r="A16" s="2" t="s">
        <v>140</v>
      </c>
      <c r="B16" s="186">
        <v>46</v>
      </c>
      <c r="C16" s="186">
        <v>31</v>
      </c>
      <c r="D16" s="186">
        <v>77</v>
      </c>
      <c r="E16" s="215">
        <f t="shared" si="1"/>
        <v>59.740259740259738</v>
      </c>
      <c r="F16" s="215">
        <f t="shared" si="0"/>
        <v>40.259740259740262</v>
      </c>
      <c r="I16" s="112"/>
      <c r="J16" s="123"/>
    </row>
    <row r="17" spans="1:10" x14ac:dyDescent="0.25">
      <c r="A17" s="2" t="s">
        <v>14</v>
      </c>
      <c r="B17" s="186">
        <v>130</v>
      </c>
      <c r="C17" s="186">
        <v>82</v>
      </c>
      <c r="D17" s="186">
        <v>212</v>
      </c>
      <c r="E17" s="215">
        <f t="shared" si="1"/>
        <v>61.320754716981128</v>
      </c>
      <c r="F17" s="215">
        <f t="shared" si="0"/>
        <v>38.679245283018872</v>
      </c>
      <c r="I17" s="112"/>
      <c r="J17" s="123"/>
    </row>
    <row r="18" spans="1:10" x14ac:dyDescent="0.25">
      <c r="A18" s="2" t="s">
        <v>141</v>
      </c>
      <c r="B18" s="186">
        <v>718</v>
      </c>
      <c r="C18" s="186">
        <v>452</v>
      </c>
      <c r="D18" s="186">
        <v>1170</v>
      </c>
      <c r="E18" s="215">
        <f t="shared" si="1"/>
        <v>61.36752136752137</v>
      </c>
      <c r="F18" s="215">
        <f t="shared" si="0"/>
        <v>38.632478632478637</v>
      </c>
      <c r="I18" s="112"/>
      <c r="J18" s="123"/>
    </row>
    <row r="19" spans="1:10" x14ac:dyDescent="0.25">
      <c r="A19" s="2" t="s">
        <v>4</v>
      </c>
      <c r="B19" s="186">
        <v>8097</v>
      </c>
      <c r="C19" s="186">
        <v>1563</v>
      </c>
      <c r="D19" s="186">
        <v>9660</v>
      </c>
      <c r="E19" s="215">
        <f t="shared" si="1"/>
        <v>83.81987577639751</v>
      </c>
      <c r="F19" s="215">
        <f t="shared" si="0"/>
        <v>16.180124223602483</v>
      </c>
      <c r="I19" s="112"/>
      <c r="J19" s="123"/>
    </row>
    <row r="20" spans="1:10" x14ac:dyDescent="0.25">
      <c r="A20" s="2" t="s">
        <v>5</v>
      </c>
      <c r="B20" s="186">
        <v>1570</v>
      </c>
      <c r="C20" s="186">
        <v>178</v>
      </c>
      <c r="D20" s="186">
        <v>1748</v>
      </c>
      <c r="E20" s="215">
        <f t="shared" si="1"/>
        <v>89.816933638443942</v>
      </c>
      <c r="F20" s="215">
        <f t="shared" si="0"/>
        <v>10.183066361556065</v>
      </c>
      <c r="I20" s="250" t="s">
        <v>144</v>
      </c>
      <c r="J20" s="123"/>
    </row>
    <row r="21" spans="1:10" x14ac:dyDescent="0.25">
      <c r="A21" s="2" t="s">
        <v>12</v>
      </c>
      <c r="B21" s="186">
        <v>982</v>
      </c>
      <c r="C21" s="186">
        <v>47</v>
      </c>
      <c r="D21" s="186">
        <v>1029</v>
      </c>
      <c r="E21" s="215">
        <f t="shared" si="1"/>
        <v>95.432458697764815</v>
      </c>
      <c r="F21" s="215">
        <f t="shared" si="0"/>
        <v>4.5675413022351803</v>
      </c>
      <c r="I21" s="112"/>
      <c r="J21" s="123"/>
    </row>
    <row r="22" spans="1:10" x14ac:dyDescent="0.25">
      <c r="I22" s="112"/>
      <c r="J22" s="123"/>
    </row>
    <row r="23" spans="1:10" x14ac:dyDescent="0.25">
      <c r="A23" s="3" t="s">
        <v>27</v>
      </c>
      <c r="B23" s="188">
        <v>28804</v>
      </c>
      <c r="C23" s="188">
        <v>41804</v>
      </c>
      <c r="D23" s="188">
        <v>70608</v>
      </c>
      <c r="I23" s="112"/>
      <c r="J23" s="123"/>
    </row>
    <row r="24" spans="1:10" x14ac:dyDescent="0.25">
      <c r="A24" s="14"/>
      <c r="B24" s="14"/>
      <c r="I24" s="112"/>
      <c r="J24" s="123"/>
    </row>
    <row r="25" spans="1:10" x14ac:dyDescent="0.25">
      <c r="A25" s="14"/>
      <c r="B25" s="14"/>
      <c r="E25" s="187"/>
      <c r="I25" s="112"/>
      <c r="J25" s="123"/>
    </row>
    <row r="26" spans="1:10" x14ac:dyDescent="0.25">
      <c r="A26" s="14"/>
      <c r="B26" s="14"/>
      <c r="E26" s="187"/>
      <c r="I26" s="112"/>
      <c r="J26" s="123"/>
    </row>
    <row r="27" spans="1:10" x14ac:dyDescent="0.25">
      <c r="A27" s="14"/>
      <c r="B27" s="14"/>
      <c r="E27" s="187"/>
      <c r="I27" s="112"/>
      <c r="J27" s="123"/>
    </row>
    <row r="28" spans="1:10" x14ac:dyDescent="0.25">
      <c r="A28" s="14"/>
      <c r="B28" s="14"/>
      <c r="E28" s="187"/>
      <c r="I28" s="112"/>
      <c r="J28" s="123"/>
    </row>
    <row r="29" spans="1:10" x14ac:dyDescent="0.25">
      <c r="A29" s="14"/>
      <c r="B29" s="14"/>
      <c r="E29" s="187"/>
      <c r="I29" s="112"/>
      <c r="J29" s="123"/>
    </row>
    <row r="30" spans="1:10" x14ac:dyDescent="0.25">
      <c r="A30" s="14"/>
      <c r="B30" s="14"/>
      <c r="E30" s="187"/>
      <c r="I30" s="112"/>
      <c r="J30" s="123"/>
    </row>
    <row r="31" spans="1:10" x14ac:dyDescent="0.25">
      <c r="A31" s="14"/>
      <c r="B31" s="14"/>
      <c r="E31" s="187"/>
      <c r="I31" s="112"/>
      <c r="J31" s="123"/>
    </row>
    <row r="32" spans="1:10" x14ac:dyDescent="0.25">
      <c r="A32" s="14"/>
      <c r="B32" s="14"/>
      <c r="E32" s="187"/>
      <c r="I32" s="112"/>
      <c r="J32" s="123"/>
    </row>
    <row r="33" spans="1:10" x14ac:dyDescent="0.25">
      <c r="A33" s="14"/>
      <c r="B33" s="14"/>
      <c r="E33" s="187"/>
      <c r="I33" s="112"/>
      <c r="J33" s="123"/>
    </row>
    <row r="34" spans="1:10" x14ac:dyDescent="0.25">
      <c r="A34" s="14"/>
      <c r="B34" s="14"/>
      <c r="E34" s="187"/>
      <c r="I34" s="112"/>
      <c r="J34" s="123"/>
    </row>
    <row r="35" spans="1:10" x14ac:dyDescent="0.25">
      <c r="A35" s="14"/>
      <c r="B35" s="14"/>
      <c r="E35" s="187"/>
    </row>
    <row r="36" spans="1:10" x14ac:dyDescent="0.25">
      <c r="A36" s="14"/>
      <c r="B36" s="14"/>
      <c r="E36" s="187"/>
    </row>
    <row r="37" spans="1:10" x14ac:dyDescent="0.25">
      <c r="A37" s="14"/>
      <c r="B37" s="14"/>
      <c r="E37" s="187"/>
    </row>
    <row r="38" spans="1:10" x14ac:dyDescent="0.25">
      <c r="A38" s="14"/>
      <c r="B38" s="14"/>
      <c r="E38" s="187"/>
    </row>
    <row r="39" spans="1:10" x14ac:dyDescent="0.25">
      <c r="A39" s="14"/>
      <c r="B39" s="14"/>
      <c r="E39" s="187"/>
    </row>
    <row r="40" spans="1:10" x14ac:dyDescent="0.25">
      <c r="A40" s="14"/>
      <c r="B40" s="14"/>
      <c r="E40" s="187"/>
    </row>
    <row r="41" spans="1:10" x14ac:dyDescent="0.25">
      <c r="A41" s="14"/>
      <c r="B41" s="14"/>
      <c r="E41" s="187"/>
    </row>
    <row r="42" spans="1:10" x14ac:dyDescent="0.25">
      <c r="A42" s="14"/>
      <c r="B42" s="14"/>
      <c r="E42" s="187"/>
    </row>
    <row r="43" spans="1:10" x14ac:dyDescent="0.25">
      <c r="A43" s="14"/>
      <c r="B43" s="14"/>
      <c r="E43" s="187"/>
    </row>
    <row r="44" spans="1:10" x14ac:dyDescent="0.25">
      <c r="A44" s="14"/>
      <c r="B44" s="14"/>
      <c r="E44" s="189"/>
    </row>
    <row r="45" spans="1:10" x14ac:dyDescent="0.25">
      <c r="A45" s="14"/>
      <c r="B45" s="14"/>
    </row>
  </sheetData>
  <mergeCells count="1"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3:I53"/>
  <sheetViews>
    <sheetView topLeftCell="A13" zoomScaleNormal="100" workbookViewId="0">
      <selection activeCell="A42" sqref="A42"/>
    </sheetView>
  </sheetViews>
  <sheetFormatPr defaultRowHeight="15" x14ac:dyDescent="0.25"/>
  <cols>
    <col min="1" max="1" width="29.5703125" customWidth="1"/>
    <col min="2" max="2" width="27.5703125" customWidth="1"/>
    <col min="3" max="3" width="45.140625" customWidth="1"/>
    <col min="4" max="4" width="10.42578125" customWidth="1"/>
    <col min="5" max="6" width="12.7109375" customWidth="1"/>
    <col min="8" max="8" width="28.85546875" customWidth="1"/>
    <col min="9" max="9" width="29.140625" customWidth="1"/>
  </cols>
  <sheetData>
    <row r="3" spans="1:9" x14ac:dyDescent="0.25">
      <c r="A3" s="48" t="s">
        <v>60</v>
      </c>
    </row>
    <row r="4" spans="1:9" x14ac:dyDescent="0.25">
      <c r="A4" s="48"/>
      <c r="E4" s="14"/>
    </row>
    <row r="5" spans="1:9" ht="34.5" thickBot="1" x14ac:dyDescent="0.3">
      <c r="A5" s="23" t="s">
        <v>40</v>
      </c>
      <c r="B5" s="24" t="s">
        <v>41</v>
      </c>
      <c r="C5" s="49">
        <v>2011</v>
      </c>
      <c r="D5" s="49">
        <v>2021</v>
      </c>
      <c r="E5" s="50" t="s">
        <v>63</v>
      </c>
      <c r="F5" s="50" t="s">
        <v>64</v>
      </c>
      <c r="H5" s="58"/>
    </row>
    <row r="6" spans="1:9" x14ac:dyDescent="0.25">
      <c r="A6" s="225" t="s">
        <v>44</v>
      </c>
      <c r="B6" s="27" t="s">
        <v>6</v>
      </c>
      <c r="C6" s="28">
        <v>167541</v>
      </c>
      <c r="D6" s="28">
        <v>126641</v>
      </c>
      <c r="E6" s="28">
        <f>D6-C6</f>
        <v>-40900</v>
      </c>
      <c r="F6" s="29">
        <f>E6/C6</f>
        <v>-0.24411934989047457</v>
      </c>
      <c r="H6" s="28"/>
      <c r="I6" s="14"/>
    </row>
    <row r="7" spans="1:9" x14ac:dyDescent="0.25">
      <c r="A7" s="225"/>
      <c r="B7" s="30" t="s">
        <v>10</v>
      </c>
      <c r="C7" s="51">
        <v>54468</v>
      </c>
      <c r="D7" s="31">
        <v>38886</v>
      </c>
      <c r="E7" s="31">
        <f t="shared" ref="E7:E40" si="0">D7-C7</f>
        <v>-15582</v>
      </c>
      <c r="F7" s="32">
        <f t="shared" ref="F7:F40" si="1">E7/C7</f>
        <v>-0.28607622824410661</v>
      </c>
      <c r="H7" s="28"/>
      <c r="I7" s="14"/>
    </row>
    <row r="8" spans="1:9" x14ac:dyDescent="0.25">
      <c r="A8" s="225"/>
      <c r="B8" s="30" t="s">
        <v>11</v>
      </c>
      <c r="C8" s="51">
        <v>50283</v>
      </c>
      <c r="D8" s="31">
        <v>37318</v>
      </c>
      <c r="E8" s="31">
        <f>D8-C8</f>
        <v>-12965</v>
      </c>
      <c r="F8" s="32">
        <f>E8/C8</f>
        <v>-0.25784062207903269</v>
      </c>
      <c r="H8" s="28"/>
      <c r="I8" s="14"/>
    </row>
    <row r="9" spans="1:9" x14ac:dyDescent="0.25">
      <c r="A9" s="225"/>
      <c r="B9" s="30" t="s">
        <v>26</v>
      </c>
      <c r="C9" s="51">
        <v>78</v>
      </c>
      <c r="D9" s="31">
        <v>58</v>
      </c>
      <c r="E9" s="31">
        <f t="shared" si="0"/>
        <v>-20</v>
      </c>
      <c r="F9" s="32">
        <f t="shared" si="1"/>
        <v>-0.25641025641025639</v>
      </c>
      <c r="H9" s="28"/>
      <c r="I9" s="14"/>
    </row>
    <row r="10" spans="1:9" x14ac:dyDescent="0.25">
      <c r="A10" s="225"/>
      <c r="B10" s="30" t="s">
        <v>22</v>
      </c>
      <c r="C10" s="51">
        <v>930</v>
      </c>
      <c r="D10" s="31">
        <v>847</v>
      </c>
      <c r="E10" s="31">
        <f t="shared" si="0"/>
        <v>-83</v>
      </c>
      <c r="F10" s="32">
        <f t="shared" si="1"/>
        <v>-8.924731182795699E-2</v>
      </c>
      <c r="H10" s="28"/>
      <c r="I10" s="14"/>
    </row>
    <row r="11" spans="1:9" x14ac:dyDescent="0.25">
      <c r="A11" s="225"/>
      <c r="B11" s="36" t="s">
        <v>28</v>
      </c>
      <c r="C11" s="52" t="s">
        <v>58</v>
      </c>
      <c r="D11" s="31">
        <v>81</v>
      </c>
      <c r="E11" s="54">
        <v>81</v>
      </c>
      <c r="F11" s="55" t="s">
        <v>58</v>
      </c>
      <c r="H11" s="28"/>
      <c r="I11" s="14"/>
    </row>
    <row r="12" spans="1:9" x14ac:dyDescent="0.25">
      <c r="A12" s="225"/>
      <c r="B12" s="33" t="s">
        <v>0</v>
      </c>
      <c r="C12" s="34">
        <v>273300</v>
      </c>
      <c r="D12" s="37">
        <v>203831</v>
      </c>
      <c r="E12" s="37">
        <f t="shared" si="0"/>
        <v>-69469</v>
      </c>
      <c r="F12" s="56">
        <f t="shared" si="1"/>
        <v>-0.25418587632638129</v>
      </c>
      <c r="H12" s="59"/>
      <c r="I12" s="14"/>
    </row>
    <row r="13" spans="1:9" x14ac:dyDescent="0.25">
      <c r="A13" s="224" t="s">
        <v>45</v>
      </c>
      <c r="B13" s="30" t="s">
        <v>3</v>
      </c>
      <c r="C13" s="51">
        <v>502997</v>
      </c>
      <c r="D13" s="31">
        <v>400147</v>
      </c>
      <c r="E13" s="31">
        <f t="shared" si="0"/>
        <v>-102850</v>
      </c>
      <c r="F13" s="32">
        <f t="shared" si="1"/>
        <v>-0.20447438056290596</v>
      </c>
      <c r="H13" s="28"/>
      <c r="I13" s="14"/>
    </row>
    <row r="14" spans="1:9" x14ac:dyDescent="0.25">
      <c r="A14" s="224"/>
      <c r="B14" s="30" t="s">
        <v>46</v>
      </c>
      <c r="C14" s="51">
        <v>94099</v>
      </c>
      <c r="D14" s="31">
        <v>91946</v>
      </c>
      <c r="E14" s="31">
        <f t="shared" si="0"/>
        <v>-2153</v>
      </c>
      <c r="F14" s="32">
        <f t="shared" si="1"/>
        <v>-2.2880158131329771E-2</v>
      </c>
      <c r="H14" s="28"/>
      <c r="I14" s="14"/>
    </row>
    <row r="15" spans="1:9" x14ac:dyDescent="0.25">
      <c r="A15" s="224"/>
      <c r="B15" s="33" t="s">
        <v>0</v>
      </c>
      <c r="C15" s="34">
        <v>597096</v>
      </c>
      <c r="D15" s="34">
        <v>492093</v>
      </c>
      <c r="E15" s="34">
        <f t="shared" si="0"/>
        <v>-105003</v>
      </c>
      <c r="F15" s="35">
        <f>E15/C15</f>
        <v>-0.1758561437356807</v>
      </c>
      <c r="H15" s="218"/>
      <c r="I15" s="14"/>
    </row>
    <row r="16" spans="1:9" x14ac:dyDescent="0.25">
      <c r="A16" s="224" t="s">
        <v>47</v>
      </c>
      <c r="B16" s="30" t="s">
        <v>1</v>
      </c>
      <c r="C16" s="51">
        <v>1015589</v>
      </c>
      <c r="D16" s="31">
        <v>1183442</v>
      </c>
      <c r="E16" s="31">
        <f t="shared" si="0"/>
        <v>167853</v>
      </c>
      <c r="F16" s="32">
        <f t="shared" si="1"/>
        <v>0.16527650457025431</v>
      </c>
      <c r="H16" s="219"/>
      <c r="I16" s="14"/>
    </row>
    <row r="17" spans="1:9" x14ac:dyDescent="0.25">
      <c r="A17" s="224"/>
      <c r="B17" s="30" t="s">
        <v>17</v>
      </c>
      <c r="C17" s="51">
        <v>9081</v>
      </c>
      <c r="D17" s="31">
        <v>9009</v>
      </c>
      <c r="E17" s="31">
        <f t="shared" si="0"/>
        <v>-72</v>
      </c>
      <c r="F17" s="32">
        <f t="shared" si="1"/>
        <v>-7.9286422200198214E-3</v>
      </c>
      <c r="H17" s="219"/>
      <c r="I17" s="14"/>
    </row>
    <row r="18" spans="1:9" x14ac:dyDescent="0.25">
      <c r="A18" s="224"/>
      <c r="B18" s="30" t="s">
        <v>8</v>
      </c>
      <c r="C18" s="51">
        <v>54304</v>
      </c>
      <c r="D18" s="31">
        <v>47576</v>
      </c>
      <c r="E18" s="31">
        <f t="shared" si="0"/>
        <v>-6728</v>
      </c>
      <c r="F18" s="32">
        <f t="shared" si="1"/>
        <v>-0.12389510901591043</v>
      </c>
      <c r="H18" s="219"/>
      <c r="I18" s="14"/>
    </row>
    <row r="19" spans="1:9" x14ac:dyDescent="0.25">
      <c r="A19" s="224"/>
      <c r="B19" s="30" t="s">
        <v>14</v>
      </c>
      <c r="C19" s="51">
        <v>20864</v>
      </c>
      <c r="D19" s="31">
        <v>23741</v>
      </c>
      <c r="E19" s="31">
        <f t="shared" si="0"/>
        <v>2877</v>
      </c>
      <c r="F19" s="32">
        <f t="shared" si="1"/>
        <v>0.13789302147239263</v>
      </c>
      <c r="H19" s="219"/>
      <c r="I19" s="14"/>
    </row>
    <row r="20" spans="1:9" x14ac:dyDescent="0.25">
      <c r="A20" s="224"/>
      <c r="B20" s="30" t="s">
        <v>23</v>
      </c>
      <c r="C20" s="51">
        <v>186</v>
      </c>
      <c r="D20" s="31">
        <v>285</v>
      </c>
      <c r="E20" s="31">
        <f t="shared" si="0"/>
        <v>99</v>
      </c>
      <c r="F20" s="32">
        <f t="shared" si="1"/>
        <v>0.532258064516129</v>
      </c>
      <c r="H20" s="219"/>
      <c r="I20" s="14"/>
    </row>
    <row r="21" spans="1:9" x14ac:dyDescent="0.25">
      <c r="A21" s="224"/>
      <c r="B21" s="33" t="s">
        <v>0</v>
      </c>
      <c r="C21" s="34">
        <v>1100024</v>
      </c>
      <c r="D21" s="34">
        <v>1264053</v>
      </c>
      <c r="E21" s="34">
        <f t="shared" si="0"/>
        <v>164029</v>
      </c>
      <c r="F21" s="35">
        <f t="shared" si="1"/>
        <v>0.14911401933048735</v>
      </c>
      <c r="H21" s="218"/>
      <c r="I21" s="14"/>
    </row>
    <row r="22" spans="1:9" x14ac:dyDescent="0.25">
      <c r="A22" s="226" t="s">
        <v>48</v>
      </c>
      <c r="B22" s="30" t="s">
        <v>38</v>
      </c>
      <c r="C22" s="51">
        <v>682542</v>
      </c>
      <c r="D22" s="31">
        <v>670566</v>
      </c>
      <c r="E22" s="31">
        <f t="shared" si="0"/>
        <v>-11976</v>
      </c>
      <c r="F22" s="32">
        <f t="shared" si="1"/>
        <v>-1.7546172982761499E-2</v>
      </c>
      <c r="H22" s="219"/>
      <c r="I22" s="14"/>
    </row>
    <row r="23" spans="1:9" x14ac:dyDescent="0.25">
      <c r="A23" s="227"/>
      <c r="B23" s="33" t="s">
        <v>0</v>
      </c>
      <c r="C23" s="34">
        <v>682542</v>
      </c>
      <c r="D23" s="34">
        <v>670566</v>
      </c>
      <c r="E23" s="34">
        <f t="shared" si="0"/>
        <v>-11976</v>
      </c>
      <c r="F23" s="35">
        <f t="shared" si="1"/>
        <v>-1.7546172982761499E-2</v>
      </c>
      <c r="H23" s="218"/>
      <c r="I23" s="14"/>
    </row>
    <row r="24" spans="1:9" x14ac:dyDescent="0.25">
      <c r="A24" s="228" t="s">
        <v>49</v>
      </c>
      <c r="B24" s="30" t="s">
        <v>19</v>
      </c>
      <c r="C24" s="51">
        <v>2438</v>
      </c>
      <c r="D24" s="31">
        <v>2018</v>
      </c>
      <c r="E24" s="31">
        <f t="shared" si="0"/>
        <v>-420</v>
      </c>
      <c r="F24" s="32">
        <f t="shared" si="1"/>
        <v>-0.17227235438884331</v>
      </c>
      <c r="H24" s="219"/>
      <c r="I24" s="14"/>
    </row>
    <row r="25" spans="1:9" x14ac:dyDescent="0.25">
      <c r="A25" s="229"/>
      <c r="B25" s="30" t="s">
        <v>18</v>
      </c>
      <c r="C25" s="51">
        <v>1598</v>
      </c>
      <c r="D25" s="31">
        <v>2449</v>
      </c>
      <c r="E25" s="31">
        <f t="shared" si="0"/>
        <v>851</v>
      </c>
      <c r="F25" s="32">
        <f t="shared" si="1"/>
        <v>0.53254067584480602</v>
      </c>
      <c r="H25" s="219"/>
      <c r="I25" s="14"/>
    </row>
    <row r="26" spans="1:9" x14ac:dyDescent="0.25">
      <c r="A26" s="229"/>
      <c r="B26" s="30" t="s">
        <v>16</v>
      </c>
      <c r="C26" s="51">
        <v>9637</v>
      </c>
      <c r="D26" s="31">
        <v>4950</v>
      </c>
      <c r="E26" s="31">
        <f t="shared" si="0"/>
        <v>-4687</v>
      </c>
      <c r="F26" s="32">
        <f t="shared" si="1"/>
        <v>-0.48635467469129395</v>
      </c>
      <c r="H26" s="219"/>
      <c r="I26" s="14"/>
    </row>
    <row r="27" spans="1:9" x14ac:dyDescent="0.25">
      <c r="A27" s="229"/>
      <c r="B27" s="30" t="s">
        <v>25</v>
      </c>
      <c r="C27" s="51">
        <v>74</v>
      </c>
      <c r="D27" s="31">
        <v>62</v>
      </c>
      <c r="E27" s="31">
        <f t="shared" si="0"/>
        <v>-12</v>
      </c>
      <c r="F27" s="32">
        <f t="shared" si="1"/>
        <v>-0.16216216216216217</v>
      </c>
      <c r="H27" s="219"/>
      <c r="I27" s="14"/>
    </row>
    <row r="28" spans="1:9" x14ac:dyDescent="0.25">
      <c r="A28" s="229"/>
      <c r="B28" s="30" t="s">
        <v>62</v>
      </c>
      <c r="C28" s="31">
        <v>47</v>
      </c>
      <c r="D28" s="52" t="s">
        <v>58</v>
      </c>
      <c r="E28" s="217">
        <v>-47</v>
      </c>
      <c r="F28" s="57" t="s">
        <v>58</v>
      </c>
      <c r="H28" s="219"/>
      <c r="I28" s="14"/>
    </row>
    <row r="29" spans="1:9" x14ac:dyDescent="0.25">
      <c r="A29" s="229"/>
      <c r="B29" s="30" t="s">
        <v>13</v>
      </c>
      <c r="C29" s="53" t="s">
        <v>58</v>
      </c>
      <c r="D29" s="31">
        <v>30842</v>
      </c>
      <c r="E29" s="31">
        <v>30842</v>
      </c>
      <c r="F29" s="57" t="s">
        <v>58</v>
      </c>
      <c r="H29" s="219"/>
      <c r="I29" s="14"/>
    </row>
    <row r="30" spans="1:9" x14ac:dyDescent="0.25">
      <c r="A30" s="230"/>
      <c r="B30" s="33" t="s">
        <v>0</v>
      </c>
      <c r="C30" s="34">
        <v>13794</v>
      </c>
      <c r="D30" s="34">
        <v>40321</v>
      </c>
      <c r="E30" s="34">
        <f>D30-C30</f>
        <v>26527</v>
      </c>
      <c r="F30" s="35">
        <f t="shared" si="1"/>
        <v>1.9230824996375235</v>
      </c>
      <c r="H30" s="218"/>
      <c r="I30" s="14"/>
    </row>
    <row r="31" spans="1:9" x14ac:dyDescent="0.25">
      <c r="A31" s="228" t="s">
        <v>50</v>
      </c>
      <c r="B31" s="30" t="s">
        <v>15</v>
      </c>
      <c r="C31" s="51">
        <v>10136</v>
      </c>
      <c r="D31" s="31">
        <v>11022</v>
      </c>
      <c r="E31" s="31">
        <f t="shared" si="0"/>
        <v>886</v>
      </c>
      <c r="F31" s="32">
        <f t="shared" si="1"/>
        <v>8.7411207576953434E-2</v>
      </c>
      <c r="H31" s="219"/>
      <c r="I31" s="14"/>
    </row>
    <row r="32" spans="1:9" x14ac:dyDescent="0.25">
      <c r="A32" s="229"/>
      <c r="B32" s="30" t="s">
        <v>9</v>
      </c>
      <c r="C32" s="51">
        <v>54198</v>
      </c>
      <c r="D32" s="31">
        <v>44061</v>
      </c>
      <c r="E32" s="31">
        <f t="shared" si="0"/>
        <v>-10137</v>
      </c>
      <c r="F32" s="32">
        <f t="shared" si="1"/>
        <v>-0.18703642200819218</v>
      </c>
      <c r="H32" s="219"/>
      <c r="I32" s="14"/>
    </row>
    <row r="33" spans="1:9" x14ac:dyDescent="0.25">
      <c r="A33" s="229"/>
      <c r="B33" s="30" t="s">
        <v>21</v>
      </c>
      <c r="C33" s="51">
        <v>919</v>
      </c>
      <c r="D33" s="31">
        <v>1016</v>
      </c>
      <c r="E33" s="31">
        <f t="shared" si="0"/>
        <v>97</v>
      </c>
      <c r="F33" s="32">
        <f t="shared" si="1"/>
        <v>0.10554951033732318</v>
      </c>
      <c r="H33" s="219"/>
      <c r="I33" s="14"/>
    </row>
    <row r="34" spans="1:9" x14ac:dyDescent="0.25">
      <c r="A34" s="229"/>
      <c r="B34" s="30" t="s">
        <v>20</v>
      </c>
      <c r="C34" s="51">
        <v>1356</v>
      </c>
      <c r="D34" s="31">
        <v>967</v>
      </c>
      <c r="E34" s="31">
        <f t="shared" si="0"/>
        <v>-389</v>
      </c>
      <c r="F34" s="32">
        <f t="shared" si="1"/>
        <v>-0.28687315634218291</v>
      </c>
      <c r="H34" s="219"/>
      <c r="I34" s="14"/>
    </row>
    <row r="35" spans="1:9" x14ac:dyDescent="0.25">
      <c r="A35" s="229"/>
      <c r="B35" s="30" t="s">
        <v>24</v>
      </c>
      <c r="C35" s="51">
        <v>397</v>
      </c>
      <c r="D35" s="31">
        <v>249</v>
      </c>
      <c r="E35" s="31">
        <f t="shared" si="0"/>
        <v>-148</v>
      </c>
      <c r="F35" s="32">
        <f t="shared" si="1"/>
        <v>-0.37279596977329976</v>
      </c>
      <c r="H35" s="219"/>
      <c r="I35" s="14"/>
    </row>
    <row r="36" spans="1:9" x14ac:dyDescent="0.25">
      <c r="A36" s="229"/>
      <c r="B36" s="30" t="s">
        <v>4</v>
      </c>
      <c r="C36" s="51">
        <v>324086</v>
      </c>
      <c r="D36" s="31">
        <v>303134</v>
      </c>
      <c r="E36" s="31">
        <f t="shared" si="0"/>
        <v>-20952</v>
      </c>
      <c r="F36" s="32">
        <f t="shared" si="1"/>
        <v>-6.464950661244237E-2</v>
      </c>
      <c r="H36" s="219"/>
      <c r="I36" s="14"/>
    </row>
    <row r="37" spans="1:9" x14ac:dyDescent="0.25">
      <c r="A37" s="229"/>
      <c r="B37" s="30" t="s">
        <v>5</v>
      </c>
      <c r="C37" s="51">
        <v>193328</v>
      </c>
      <c r="D37" s="31">
        <v>172383</v>
      </c>
      <c r="E37" s="31">
        <f t="shared" si="0"/>
        <v>-20945</v>
      </c>
      <c r="F37" s="32">
        <f t="shared" si="1"/>
        <v>-0.10833919556401556</v>
      </c>
      <c r="H37" s="219"/>
      <c r="I37" s="14"/>
    </row>
    <row r="38" spans="1:9" x14ac:dyDescent="0.25">
      <c r="A38" s="229"/>
      <c r="B38" s="30" t="s">
        <v>12</v>
      </c>
      <c r="C38" s="51">
        <v>32608</v>
      </c>
      <c r="D38" s="31">
        <v>35272</v>
      </c>
      <c r="E38" s="31">
        <f t="shared" si="0"/>
        <v>2664</v>
      </c>
      <c r="F38" s="32">
        <f t="shared" si="1"/>
        <v>8.1697742885181557E-2</v>
      </c>
      <c r="H38" s="219"/>
      <c r="I38" s="14"/>
    </row>
    <row r="39" spans="1:9" x14ac:dyDescent="0.25">
      <c r="A39" s="230"/>
      <c r="B39" s="33" t="s">
        <v>0</v>
      </c>
      <c r="C39" s="34">
        <v>617028</v>
      </c>
      <c r="D39" s="34">
        <v>568104</v>
      </c>
      <c r="E39" s="34">
        <f t="shared" si="0"/>
        <v>-48924</v>
      </c>
      <c r="F39" s="35">
        <f t="shared" si="1"/>
        <v>-7.9289756704720049E-2</v>
      </c>
      <c r="H39" s="218"/>
      <c r="I39" s="14"/>
    </row>
    <row r="40" spans="1:9" x14ac:dyDescent="0.25">
      <c r="A40" s="33" t="s">
        <v>51</v>
      </c>
      <c r="B40" s="33"/>
      <c r="C40" s="34">
        <v>3283784</v>
      </c>
      <c r="D40" s="34">
        <v>3238968</v>
      </c>
      <c r="E40" s="34">
        <f t="shared" si="0"/>
        <v>-44816</v>
      </c>
      <c r="F40" s="35">
        <f t="shared" si="1"/>
        <v>-1.3647669883280995E-2</v>
      </c>
      <c r="H40" s="59"/>
      <c r="I40" s="14"/>
    </row>
    <row r="41" spans="1:9" x14ac:dyDescent="0.25">
      <c r="H41" s="58"/>
    </row>
    <row r="42" spans="1:9" x14ac:dyDescent="0.25">
      <c r="A42" s="250" t="s">
        <v>144</v>
      </c>
    </row>
    <row r="44" spans="1:9" ht="15" customHeight="1" x14ac:dyDescent="0.25">
      <c r="A44" s="181"/>
      <c r="B44" s="181"/>
      <c r="C44" s="181"/>
      <c r="D44" s="181"/>
      <c r="E44" s="181"/>
      <c r="F44" s="181"/>
      <c r="G44" s="181"/>
      <c r="H44" s="181"/>
    </row>
    <row r="45" spans="1:9" ht="15" customHeight="1" x14ac:dyDescent="0.25">
      <c r="A45" s="181"/>
      <c r="B45" s="181"/>
      <c r="C45" s="181"/>
      <c r="D45" s="181"/>
      <c r="E45" s="181"/>
      <c r="F45" s="181"/>
      <c r="G45" s="181"/>
      <c r="H45" s="181"/>
    </row>
    <row r="46" spans="1:9" ht="15" customHeight="1" x14ac:dyDescent="0.25">
      <c r="A46" s="181"/>
      <c r="B46" s="181"/>
      <c r="C46" s="181"/>
      <c r="D46" s="181"/>
      <c r="E46" s="181"/>
      <c r="F46" s="181"/>
      <c r="G46" s="181"/>
      <c r="H46" s="181"/>
    </row>
    <row r="47" spans="1:9" ht="15" customHeight="1" x14ac:dyDescent="0.25">
      <c r="A47" s="181"/>
      <c r="B47" s="181"/>
      <c r="C47" s="181"/>
      <c r="D47" s="181"/>
      <c r="E47" s="181"/>
      <c r="F47" s="181"/>
      <c r="G47" s="181"/>
      <c r="H47" s="181"/>
    </row>
    <row r="48" spans="1:9" ht="15" customHeight="1" x14ac:dyDescent="0.25">
      <c r="A48" s="181"/>
      <c r="B48" s="181"/>
      <c r="C48" s="181"/>
      <c r="D48" s="181"/>
      <c r="E48" s="181"/>
      <c r="F48" s="181"/>
      <c r="G48" s="181"/>
      <c r="H48" s="181"/>
    </row>
    <row r="49" spans="1:8" ht="15" customHeight="1" x14ac:dyDescent="0.25">
      <c r="A49" s="181"/>
      <c r="B49" s="181"/>
      <c r="C49" s="181"/>
      <c r="D49" s="181"/>
      <c r="E49" s="181"/>
      <c r="F49" s="181"/>
      <c r="G49" s="181"/>
      <c r="H49" s="181"/>
    </row>
    <row r="50" spans="1:8" ht="15" customHeight="1" x14ac:dyDescent="0.25">
      <c r="A50" s="181"/>
      <c r="B50" s="181"/>
      <c r="C50" s="181"/>
      <c r="D50" s="181"/>
      <c r="E50" s="181"/>
      <c r="F50" s="181"/>
      <c r="G50" s="181"/>
      <c r="H50" s="181"/>
    </row>
    <row r="51" spans="1:8" ht="15" customHeight="1" x14ac:dyDescent="0.25">
      <c r="A51" s="181"/>
      <c r="B51" s="181"/>
      <c r="C51" s="181"/>
      <c r="D51" s="181"/>
      <c r="E51" s="181"/>
      <c r="F51" s="181"/>
      <c r="G51" s="181"/>
      <c r="H51" s="181"/>
    </row>
    <row r="52" spans="1:8" ht="15" customHeight="1" x14ac:dyDescent="0.25">
      <c r="A52" s="181"/>
      <c r="B52" s="181"/>
      <c r="C52" s="181"/>
      <c r="D52" s="181"/>
      <c r="E52" s="181"/>
      <c r="F52" s="181"/>
      <c r="G52" s="181"/>
      <c r="H52" s="181"/>
    </row>
    <row r="53" spans="1:8" ht="15" customHeight="1" x14ac:dyDescent="0.25">
      <c r="A53" s="181"/>
      <c r="B53" s="181"/>
      <c r="C53" s="181"/>
      <c r="D53" s="181"/>
      <c r="E53" s="181"/>
      <c r="F53" s="181"/>
      <c r="G53" s="181"/>
      <c r="H53" s="181"/>
    </row>
  </sheetData>
  <mergeCells count="6">
    <mergeCell ref="A16:A21"/>
    <mergeCell ref="A22:A23"/>
    <mergeCell ref="A24:A30"/>
    <mergeCell ref="A31:A39"/>
    <mergeCell ref="A6:A12"/>
    <mergeCell ref="A13:A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95"/>
  <sheetViews>
    <sheetView topLeftCell="A10" zoomScale="85" zoomScaleNormal="85" workbookViewId="0">
      <selection activeCell="J47" sqref="J47"/>
    </sheetView>
  </sheetViews>
  <sheetFormatPr defaultRowHeight="15" x14ac:dyDescent="0.25"/>
  <cols>
    <col min="1" max="1" width="36.5703125" customWidth="1"/>
    <col min="2" max="2" width="27" customWidth="1"/>
    <col min="3" max="3" width="40.5703125" customWidth="1"/>
    <col min="4" max="4" width="21.5703125" customWidth="1"/>
    <col min="5" max="5" width="27.42578125" bestFit="1" customWidth="1"/>
    <col min="6" max="6" width="22.28515625" customWidth="1"/>
    <col min="7" max="7" width="31.7109375" customWidth="1"/>
    <col min="8" max="8" width="33.42578125" customWidth="1"/>
    <col min="9" max="9" width="5.85546875" customWidth="1"/>
    <col min="10" max="10" width="22.85546875" customWidth="1"/>
    <col min="11" max="11" width="10.28515625" customWidth="1"/>
    <col min="12" max="12" width="28.140625" customWidth="1"/>
    <col min="13" max="13" width="47.140625" customWidth="1"/>
    <col min="14" max="14" width="20.85546875" customWidth="1"/>
    <col min="15" max="15" width="39.28515625" customWidth="1"/>
  </cols>
  <sheetData>
    <row r="1" spans="2:15" x14ac:dyDescent="0.25">
      <c r="B1" s="121"/>
      <c r="D1" s="108"/>
    </row>
    <row r="2" spans="2:15" x14ac:dyDescent="0.25">
      <c r="B2" s="121"/>
      <c r="D2" s="108"/>
    </row>
    <row r="3" spans="2:15" x14ac:dyDescent="0.25">
      <c r="B3" s="106" t="s">
        <v>112</v>
      </c>
      <c r="C3" s="106"/>
      <c r="D3" s="107" t="s">
        <v>119</v>
      </c>
      <c r="E3" s="107"/>
      <c r="F3" s="107"/>
      <c r="G3" s="107"/>
      <c r="H3" s="108"/>
      <c r="M3" s="48" t="s">
        <v>129</v>
      </c>
    </row>
    <row r="4" spans="2:15" ht="34.5" thickBot="1" x14ac:dyDescent="0.3">
      <c r="B4" s="109" t="s">
        <v>61</v>
      </c>
      <c r="C4" s="109" t="s">
        <v>41</v>
      </c>
      <c r="D4" s="110" t="s">
        <v>107</v>
      </c>
      <c r="E4" s="110" t="s">
        <v>108</v>
      </c>
      <c r="F4" s="110" t="s">
        <v>109</v>
      </c>
      <c r="G4" s="110" t="s">
        <v>110</v>
      </c>
      <c r="H4" s="111" t="s">
        <v>111</v>
      </c>
      <c r="L4" t="s">
        <v>41</v>
      </c>
      <c r="M4" s="124" t="s">
        <v>111</v>
      </c>
      <c r="O4" s="21" t="s">
        <v>147</v>
      </c>
    </row>
    <row r="5" spans="2:15" x14ac:dyDescent="0.25">
      <c r="B5" s="232" t="s">
        <v>44</v>
      </c>
      <c r="C5" s="112" t="s">
        <v>6</v>
      </c>
      <c r="D5" s="63">
        <v>6302479675</v>
      </c>
      <c r="E5" s="79">
        <v>3.6618445420579897E-2</v>
      </c>
      <c r="F5" s="28">
        <v>127516.1</v>
      </c>
      <c r="G5" s="79">
        <v>3.7892453891441517E-2</v>
      </c>
      <c r="H5" s="14">
        <f>D5/F5</f>
        <v>49424.972023140603</v>
      </c>
      <c r="L5" s="112" t="s">
        <v>21</v>
      </c>
      <c r="M5" s="14">
        <v>244441.73326771654</v>
      </c>
    </row>
    <row r="6" spans="2:15" x14ac:dyDescent="0.25">
      <c r="B6" s="232"/>
      <c r="C6" s="113" t="s">
        <v>10</v>
      </c>
      <c r="D6" s="114">
        <v>2250688642</v>
      </c>
      <c r="E6" s="115">
        <v>1.3076871873576675E-2</v>
      </c>
      <c r="F6" s="116">
        <v>39361.620000000003</v>
      </c>
      <c r="G6" s="115">
        <v>1.1696627884184367E-2</v>
      </c>
      <c r="H6" s="14">
        <f t="shared" ref="H6:H38" si="0">D6/F6</f>
        <v>57179.776696182722</v>
      </c>
      <c r="L6" s="113" t="s">
        <v>15</v>
      </c>
      <c r="M6" s="14">
        <v>213517.30284884776</v>
      </c>
    </row>
    <row r="7" spans="2:15" x14ac:dyDescent="0.25">
      <c r="B7" s="232"/>
      <c r="C7" s="113" t="s">
        <v>11</v>
      </c>
      <c r="D7" s="114">
        <v>2785030397</v>
      </c>
      <c r="E7" s="115">
        <v>1.6181485517793526E-2</v>
      </c>
      <c r="F7" s="116">
        <v>37318</v>
      </c>
      <c r="G7" s="115">
        <v>1.1089349457212183E-2</v>
      </c>
      <c r="H7" s="14">
        <f t="shared" si="0"/>
        <v>74629.679966772062</v>
      </c>
      <c r="L7" s="113" t="s">
        <v>18</v>
      </c>
      <c r="M7" s="14">
        <v>156666.89041566744</v>
      </c>
    </row>
    <row r="8" spans="2:15" x14ac:dyDescent="0.25">
      <c r="B8" s="232"/>
      <c r="C8" s="113" t="s">
        <v>26</v>
      </c>
      <c r="D8" s="114">
        <v>4082314</v>
      </c>
      <c r="E8" s="115">
        <v>2.3718917014781064E-5</v>
      </c>
      <c r="F8" s="116">
        <v>59</v>
      </c>
      <c r="G8" s="115">
        <v>1.7532333404135237E-5</v>
      </c>
      <c r="H8" s="14">
        <f>D8/F8</f>
        <v>69191.762711864401</v>
      </c>
      <c r="L8" s="113" t="s">
        <v>20</v>
      </c>
      <c r="M8" s="14">
        <v>150502.73836608065</v>
      </c>
    </row>
    <row r="9" spans="2:15" x14ac:dyDescent="0.25">
      <c r="B9" s="232"/>
      <c r="C9" s="113" t="s">
        <v>22</v>
      </c>
      <c r="D9" s="114">
        <v>71544873</v>
      </c>
      <c r="E9" s="115">
        <v>4.156875011378474E-4</v>
      </c>
      <c r="F9" s="116">
        <v>847</v>
      </c>
      <c r="G9" s="115">
        <v>2.5169298971699231E-4</v>
      </c>
      <c r="H9" s="14">
        <f t="shared" si="0"/>
        <v>84468.563164108622</v>
      </c>
      <c r="L9" s="113" t="s">
        <v>24</v>
      </c>
      <c r="M9" s="14">
        <v>145020.6626506024</v>
      </c>
    </row>
    <row r="10" spans="2:15" x14ac:dyDescent="0.25">
      <c r="B10" s="232"/>
      <c r="C10" s="113" t="s">
        <v>28</v>
      </c>
      <c r="D10" s="114">
        <v>8756739</v>
      </c>
      <c r="E10" s="115">
        <v>5.0878096506318951E-5</v>
      </c>
      <c r="F10" s="116">
        <v>82.83</v>
      </c>
      <c r="G10" s="115">
        <v>2.4613613150246128E-5</v>
      </c>
      <c r="H10" s="14">
        <f t="shared" si="0"/>
        <v>105719.41325606665</v>
      </c>
      <c r="L10" s="113" t="s">
        <v>19</v>
      </c>
      <c r="M10" s="14">
        <v>128758.29113739515</v>
      </c>
    </row>
    <row r="11" spans="2:15" x14ac:dyDescent="0.25">
      <c r="B11" s="233"/>
      <c r="C11" s="117" t="s">
        <v>0</v>
      </c>
      <c r="D11" s="118">
        <v>11422582640</v>
      </c>
      <c r="E11" s="119">
        <v>6.6367087326609078E-2</v>
      </c>
      <c r="F11" s="118">
        <v>205184.55</v>
      </c>
      <c r="G11" s="119">
        <v>6.097227016910943E-2</v>
      </c>
      <c r="H11" s="14">
        <f t="shared" si="0"/>
        <v>55669.798920045396</v>
      </c>
      <c r="L11" s="113" t="s">
        <v>28</v>
      </c>
      <c r="M11" s="14">
        <v>105719.41325606665</v>
      </c>
    </row>
    <row r="12" spans="2:15" x14ac:dyDescent="0.25">
      <c r="B12" s="232" t="s">
        <v>45</v>
      </c>
      <c r="C12" s="113" t="s">
        <v>3</v>
      </c>
      <c r="D12" s="114">
        <v>17621788261</v>
      </c>
      <c r="E12" s="115">
        <v>0.10238549347617605</v>
      </c>
      <c r="F12" s="116">
        <v>427873.75</v>
      </c>
      <c r="G12" s="115">
        <v>0.12714619050640016</v>
      </c>
      <c r="H12" s="14">
        <f t="shared" si="0"/>
        <v>41184.550959249078</v>
      </c>
      <c r="L12" s="113" t="s">
        <v>25</v>
      </c>
      <c r="M12" s="14">
        <v>99801.169590643272</v>
      </c>
    </row>
    <row r="13" spans="2:15" x14ac:dyDescent="0.25">
      <c r="B13" s="232"/>
      <c r="C13" s="113" t="s">
        <v>46</v>
      </c>
      <c r="D13" s="114">
        <v>4771191572</v>
      </c>
      <c r="E13" s="115">
        <v>2.7721409219842182E-2</v>
      </c>
      <c r="F13" s="116">
        <v>103037.18</v>
      </c>
      <c r="G13" s="115">
        <v>3.0618342250540592E-2</v>
      </c>
      <c r="H13" s="14">
        <f t="shared" si="0"/>
        <v>46305.53332301991</v>
      </c>
      <c r="L13" s="113" t="s">
        <v>22</v>
      </c>
      <c r="M13" s="14">
        <v>84468.563164108622</v>
      </c>
    </row>
    <row r="14" spans="2:15" x14ac:dyDescent="0.25">
      <c r="B14" s="232"/>
      <c r="C14" s="117" t="s">
        <v>0</v>
      </c>
      <c r="D14" s="118">
        <v>22392979833</v>
      </c>
      <c r="E14" s="119">
        <v>0.13010690269601824</v>
      </c>
      <c r="F14" s="118">
        <v>530910.92999999993</v>
      </c>
      <c r="G14" s="119">
        <v>0.15776453275694072</v>
      </c>
      <c r="H14" s="14">
        <f t="shared" si="0"/>
        <v>42178.411796871471</v>
      </c>
      <c r="L14" s="113" t="s">
        <v>23</v>
      </c>
      <c r="M14" s="14">
        <v>80320.133121458348</v>
      </c>
    </row>
    <row r="15" spans="2:15" x14ac:dyDescent="0.25">
      <c r="B15" s="231" t="s">
        <v>47</v>
      </c>
      <c r="C15" s="113" t="s">
        <v>1</v>
      </c>
      <c r="D15" s="114">
        <v>47846425764</v>
      </c>
      <c r="E15" s="115">
        <v>0.27799561771833298</v>
      </c>
      <c r="F15" s="116">
        <v>1183596.1399999999</v>
      </c>
      <c r="G15" s="115">
        <v>0.35171529054792416</v>
      </c>
      <c r="H15" s="14">
        <f t="shared" si="0"/>
        <v>40424.621327338908</v>
      </c>
      <c r="L15" s="113" t="s">
        <v>16</v>
      </c>
      <c r="M15" s="14">
        <v>78123.132993487976</v>
      </c>
    </row>
    <row r="16" spans="2:15" x14ac:dyDescent="0.25">
      <c r="B16" s="232"/>
      <c r="C16" s="113" t="s">
        <v>17</v>
      </c>
      <c r="D16" s="114">
        <v>437063346</v>
      </c>
      <c r="E16" s="115">
        <v>2.5394100586031707E-3</v>
      </c>
      <c r="F16" s="116">
        <v>9354.39</v>
      </c>
      <c r="G16" s="115">
        <v>2.7797336317340444E-3</v>
      </c>
      <c r="H16" s="14">
        <f t="shared" si="0"/>
        <v>46722.805655954049</v>
      </c>
      <c r="L16" s="113" t="s">
        <v>11</v>
      </c>
      <c r="M16" s="14">
        <v>74629.679966772062</v>
      </c>
    </row>
    <row r="17" spans="2:13" x14ac:dyDescent="0.25">
      <c r="B17" s="232"/>
      <c r="C17" s="113" t="s">
        <v>8</v>
      </c>
      <c r="D17" s="114">
        <v>3942331948</v>
      </c>
      <c r="E17" s="115">
        <v>2.2905598226724399E-2</v>
      </c>
      <c r="F17" s="116">
        <v>63408.43</v>
      </c>
      <c r="G17" s="115">
        <v>1.8842334498182556E-2</v>
      </c>
      <c r="H17" s="14">
        <f t="shared" si="0"/>
        <v>62173.624989611002</v>
      </c>
      <c r="L17" s="113" t="s">
        <v>9</v>
      </c>
      <c r="M17" s="14">
        <v>70051.217176187565</v>
      </c>
    </row>
    <row r="18" spans="2:13" x14ac:dyDescent="0.25">
      <c r="B18" s="232"/>
      <c r="C18" s="113" t="s">
        <v>14</v>
      </c>
      <c r="D18" s="114">
        <v>1695332676</v>
      </c>
      <c r="E18" s="115">
        <v>9.8501622007740493E-3</v>
      </c>
      <c r="F18" s="116">
        <v>26924.89</v>
      </c>
      <c r="G18" s="115">
        <v>8.0009516669435048E-3</v>
      </c>
      <c r="H18" s="14">
        <f t="shared" si="0"/>
        <v>62965.259133834901</v>
      </c>
      <c r="L18" s="113" t="s">
        <v>26</v>
      </c>
      <c r="M18" s="14">
        <v>69191.762711864401</v>
      </c>
    </row>
    <row r="19" spans="2:13" x14ac:dyDescent="0.25">
      <c r="B19" s="232"/>
      <c r="C19" s="113" t="s">
        <v>23</v>
      </c>
      <c r="D19" s="114">
        <v>26789174</v>
      </c>
      <c r="E19" s="115">
        <v>1.5564951520155739E-4</v>
      </c>
      <c r="F19" s="116">
        <v>333.53</v>
      </c>
      <c r="G19" s="115">
        <v>9.9111172208156352E-5</v>
      </c>
      <c r="H19" s="14">
        <f t="shared" si="0"/>
        <v>80320.133121458348</v>
      </c>
      <c r="L19" s="113" t="s">
        <v>13</v>
      </c>
      <c r="M19" s="14">
        <v>68929.231600073064</v>
      </c>
    </row>
    <row r="20" spans="2:13" x14ac:dyDescent="0.25">
      <c r="B20" s="232"/>
      <c r="C20" s="117" t="s">
        <v>0</v>
      </c>
      <c r="D20" s="118">
        <v>53947942908</v>
      </c>
      <c r="E20" s="119">
        <v>0.31344643771963615</v>
      </c>
      <c r="F20" s="118">
        <v>1283617.3799999999</v>
      </c>
      <c r="G20" s="119">
        <v>0.38143742151699239</v>
      </c>
      <c r="H20" s="14">
        <f t="shared" si="0"/>
        <v>42028.05582766416</v>
      </c>
      <c r="L20" s="113" t="s">
        <v>14</v>
      </c>
      <c r="M20" s="14">
        <v>62965.259133834901</v>
      </c>
    </row>
    <row r="21" spans="2:13" x14ac:dyDescent="0.25">
      <c r="B21" s="231" t="s">
        <v>48</v>
      </c>
      <c r="C21" s="113" t="s">
        <v>38</v>
      </c>
      <c r="D21" s="114">
        <v>43658950802</v>
      </c>
      <c r="E21" s="115">
        <v>0.25366569818613838</v>
      </c>
      <c r="F21" s="116">
        <v>733203.71</v>
      </c>
      <c r="G21" s="115">
        <v>0.2178774897774387</v>
      </c>
      <c r="H21" s="14">
        <f t="shared" si="0"/>
        <v>59545.458112861983</v>
      </c>
      <c r="L21" s="113" t="s">
        <v>8</v>
      </c>
      <c r="M21" s="14">
        <v>62173.624989611002</v>
      </c>
    </row>
    <row r="22" spans="2:13" x14ac:dyDescent="0.25">
      <c r="B22" s="232" t="s">
        <v>59</v>
      </c>
      <c r="C22" s="117" t="s">
        <v>0</v>
      </c>
      <c r="D22" s="118">
        <v>43658950802</v>
      </c>
      <c r="E22" s="119">
        <v>0.25366569818613838</v>
      </c>
      <c r="F22" s="118">
        <v>733203.71</v>
      </c>
      <c r="G22" s="119">
        <v>0.2178774897774387</v>
      </c>
      <c r="H22" s="14">
        <f t="shared" si="0"/>
        <v>59545.458112861983</v>
      </c>
      <c r="L22" s="113" t="s">
        <v>4</v>
      </c>
      <c r="M22" s="14">
        <v>61874.880980028633</v>
      </c>
    </row>
    <row r="23" spans="2:13" x14ac:dyDescent="0.25">
      <c r="B23" s="231" t="s">
        <v>49</v>
      </c>
      <c r="C23" s="113" t="s">
        <v>19</v>
      </c>
      <c r="D23" s="114">
        <v>264966537</v>
      </c>
      <c r="E23" s="115">
        <v>1.5394992405770151E-3</v>
      </c>
      <c r="F23" s="116">
        <v>2057.86</v>
      </c>
      <c r="G23" s="115">
        <v>6.1150995964463968E-4</v>
      </c>
      <c r="H23" s="14">
        <f t="shared" si="0"/>
        <v>128758.29113739515</v>
      </c>
      <c r="L23" s="113" t="s">
        <v>5</v>
      </c>
      <c r="M23" s="14">
        <v>61727.123625879583</v>
      </c>
    </row>
    <row r="24" spans="2:13" x14ac:dyDescent="0.25">
      <c r="B24" s="232"/>
      <c r="C24" s="113" t="s">
        <v>18</v>
      </c>
      <c r="D24" s="114">
        <v>396541133</v>
      </c>
      <c r="E24" s="115">
        <v>2.3039693239114535E-3</v>
      </c>
      <c r="F24" s="116">
        <v>2531.11</v>
      </c>
      <c r="G24" s="115">
        <v>7.5214007461933457E-4</v>
      </c>
      <c r="H24" s="14">
        <f t="shared" si="0"/>
        <v>156666.89041566744</v>
      </c>
      <c r="L24" s="113" t="s">
        <v>38</v>
      </c>
      <c r="M24" s="14">
        <v>59545.458112861983</v>
      </c>
    </row>
    <row r="25" spans="2:13" x14ac:dyDescent="0.25">
      <c r="B25" s="232"/>
      <c r="C25" s="113" t="s">
        <v>16</v>
      </c>
      <c r="D25" s="114">
        <v>413168251</v>
      </c>
      <c r="E25" s="115">
        <v>2.4005756192716273E-3</v>
      </c>
      <c r="F25" s="116">
        <v>5288.68</v>
      </c>
      <c r="G25" s="115">
        <v>1.5715745936912195E-3</v>
      </c>
      <c r="H25" s="14">
        <f t="shared" si="0"/>
        <v>78123.132993487976</v>
      </c>
      <c r="L25" s="113" t="s">
        <v>10</v>
      </c>
      <c r="M25" s="14">
        <v>57179.776696182722</v>
      </c>
    </row>
    <row r="26" spans="2:13" x14ac:dyDescent="0.25">
      <c r="B26" s="232"/>
      <c r="C26" s="113" t="s">
        <v>25</v>
      </c>
      <c r="D26" s="114">
        <v>6314420</v>
      </c>
      <c r="E26" s="115">
        <v>3.6687820676330593E-5</v>
      </c>
      <c r="F26" s="116">
        <v>63.27</v>
      </c>
      <c r="G26" s="115">
        <v>1.8801198889485364E-5</v>
      </c>
      <c r="H26" s="14">
        <f t="shared" si="0"/>
        <v>99801.169590643272</v>
      </c>
      <c r="L26" s="113" t="s">
        <v>12</v>
      </c>
      <c r="M26" s="14">
        <v>56252.094488215575</v>
      </c>
    </row>
    <row r="27" spans="2:13" x14ac:dyDescent="0.25">
      <c r="B27" s="232"/>
      <c r="C27" s="113" t="s">
        <v>13</v>
      </c>
      <c r="D27" s="114">
        <v>2343387776</v>
      </c>
      <c r="E27" s="115">
        <v>1.3615469116877428E-2</v>
      </c>
      <c r="F27" s="116">
        <v>33997.01</v>
      </c>
      <c r="G27" s="115">
        <v>1.0102490068876605E-2</v>
      </c>
      <c r="H27" s="14">
        <f t="shared" si="0"/>
        <v>68929.231600073064</v>
      </c>
      <c r="L27" s="113" t="s">
        <v>6</v>
      </c>
      <c r="M27" s="14">
        <v>49424.972023140603</v>
      </c>
    </row>
    <row r="28" spans="2:13" x14ac:dyDescent="0.25">
      <c r="B28" s="232"/>
      <c r="C28" s="117" t="s">
        <v>0</v>
      </c>
      <c r="D28" s="118">
        <v>3424378117</v>
      </c>
      <c r="E28" s="119">
        <v>1.9896201121313854E-2</v>
      </c>
      <c r="F28" s="118">
        <v>43937.93</v>
      </c>
      <c r="G28" s="119">
        <v>1.3056515895721283E-2</v>
      </c>
      <c r="H28" s="14">
        <f t="shared" si="0"/>
        <v>77936.719299247823</v>
      </c>
      <c r="L28" s="113" t="s">
        <v>17</v>
      </c>
      <c r="M28" s="14">
        <v>46722.805655954049</v>
      </c>
    </row>
    <row r="29" spans="2:13" x14ac:dyDescent="0.25">
      <c r="B29" s="231" t="s">
        <v>50</v>
      </c>
      <c r="C29" s="113" t="s">
        <v>15</v>
      </c>
      <c r="D29" s="114">
        <v>2353387712</v>
      </c>
      <c r="E29" s="115">
        <v>1.3673570392805033E-2</v>
      </c>
      <c r="F29" s="116">
        <v>11022</v>
      </c>
      <c r="G29" s="115">
        <v>3.2752776064470944E-3</v>
      </c>
      <c r="H29" s="14">
        <f t="shared" si="0"/>
        <v>213517.30284884776</v>
      </c>
      <c r="L29" s="113" t="s">
        <v>113</v>
      </c>
      <c r="M29" s="14">
        <v>46305.53332301991</v>
      </c>
    </row>
    <row r="30" spans="2:13" x14ac:dyDescent="0.25">
      <c r="B30" s="232"/>
      <c r="C30" s="113" t="s">
        <v>9</v>
      </c>
      <c r="D30" s="114">
        <v>3086526680</v>
      </c>
      <c r="E30" s="115">
        <v>1.7933228601922271E-2</v>
      </c>
      <c r="F30" s="116">
        <v>44061</v>
      </c>
      <c r="G30" s="115">
        <v>1.3093087154569536E-2</v>
      </c>
      <c r="H30" s="14">
        <f t="shared" si="0"/>
        <v>70051.217176187565</v>
      </c>
      <c r="L30" s="113" t="s">
        <v>3</v>
      </c>
      <c r="M30" s="14">
        <v>41184.550959249078</v>
      </c>
    </row>
    <row r="31" spans="2:13" x14ac:dyDescent="0.25">
      <c r="B31" s="232"/>
      <c r="C31" s="113" t="s">
        <v>21</v>
      </c>
      <c r="D31" s="114">
        <v>248352801</v>
      </c>
      <c r="E31" s="115">
        <v>1.442970696841898E-3</v>
      </c>
      <c r="F31" s="116">
        <v>1016</v>
      </c>
      <c r="G31" s="115">
        <v>3.0191272438307457E-4</v>
      </c>
      <c r="H31" s="14">
        <f t="shared" si="0"/>
        <v>244441.73326771654</v>
      </c>
      <c r="L31" s="113" t="s">
        <v>1</v>
      </c>
      <c r="M31" s="14">
        <v>40424.621327338908</v>
      </c>
    </row>
    <row r="32" spans="2:13" x14ac:dyDescent="0.25">
      <c r="B32" s="232"/>
      <c r="C32" s="113" t="s">
        <v>20</v>
      </c>
      <c r="D32" s="114">
        <v>145536148</v>
      </c>
      <c r="E32" s="115">
        <v>8.4558900100847097E-4</v>
      </c>
      <c r="F32" s="116">
        <v>967</v>
      </c>
      <c r="G32" s="115">
        <v>2.8735197291184363E-4</v>
      </c>
      <c r="H32" s="14">
        <f t="shared" si="0"/>
        <v>150502.73836608065</v>
      </c>
    </row>
    <row r="33" spans="2:8" x14ac:dyDescent="0.25">
      <c r="B33" s="232"/>
      <c r="C33" s="113" t="s">
        <v>24</v>
      </c>
      <c r="D33" s="114">
        <v>36110145</v>
      </c>
      <c r="E33" s="115">
        <v>2.0980589260079243E-4</v>
      </c>
      <c r="F33" s="116">
        <v>249</v>
      </c>
      <c r="G33" s="115">
        <v>7.3992390129316512E-5</v>
      </c>
      <c r="H33" s="14">
        <f t="shared" si="0"/>
        <v>145020.6626506024</v>
      </c>
    </row>
    <row r="34" spans="2:8" x14ac:dyDescent="0.25">
      <c r="B34" s="232"/>
      <c r="C34" s="113" t="s">
        <v>4</v>
      </c>
      <c r="D34" s="114">
        <v>18756380171</v>
      </c>
      <c r="E34" s="115">
        <v>0.10897765942885189</v>
      </c>
      <c r="F34" s="116">
        <v>303134</v>
      </c>
      <c r="G34" s="115">
        <v>9.0078751764900516E-2</v>
      </c>
      <c r="H34" s="14">
        <f t="shared" si="0"/>
        <v>61874.880980028633</v>
      </c>
    </row>
    <row r="35" spans="2:8" x14ac:dyDescent="0.25">
      <c r="B35" s="232"/>
      <c r="C35" s="113" t="s">
        <v>5</v>
      </c>
      <c r="D35" s="114">
        <v>10640706752</v>
      </c>
      <c r="E35" s="115">
        <v>6.1824259581528651E-2</v>
      </c>
      <c r="F35" s="116">
        <v>172383</v>
      </c>
      <c r="G35" s="115">
        <v>5.1225020833983802E-2</v>
      </c>
      <c r="H35" s="14">
        <f t="shared" si="0"/>
        <v>61727.123625879583</v>
      </c>
    </row>
    <row r="36" spans="2:8" x14ac:dyDescent="0.25">
      <c r="B36" s="232"/>
      <c r="C36" s="113" t="s">
        <v>12</v>
      </c>
      <c r="D36" s="114">
        <v>1998323593</v>
      </c>
      <c r="E36" s="115">
        <v>1.1610589354725318E-2</v>
      </c>
      <c r="F36" s="116">
        <v>35524.43</v>
      </c>
      <c r="G36" s="115">
        <v>1.055637543647227E-2</v>
      </c>
      <c r="H36" s="14">
        <f t="shared" si="0"/>
        <v>56252.094488215575</v>
      </c>
    </row>
    <row r="37" spans="2:8" x14ac:dyDescent="0.25">
      <c r="B37" s="232"/>
      <c r="C37" s="117" t="s">
        <v>0</v>
      </c>
      <c r="D37" s="118">
        <v>37265324002</v>
      </c>
      <c r="E37" s="119">
        <v>0.21651767295028432</v>
      </c>
      <c r="F37" s="118">
        <v>568356.43000000005</v>
      </c>
      <c r="G37" s="119">
        <v>0.16889176988379748</v>
      </c>
      <c r="H37" s="14">
        <f t="shared" si="0"/>
        <v>65566.820458070652</v>
      </c>
    </row>
    <row r="38" spans="2:8" x14ac:dyDescent="0.25">
      <c r="B38" s="120" t="s">
        <v>51</v>
      </c>
      <c r="C38" s="117"/>
      <c r="D38" s="118">
        <v>172112158302</v>
      </c>
      <c r="E38" s="119">
        <v>1</v>
      </c>
      <c r="F38" s="118">
        <v>3365210.9299999997</v>
      </c>
      <c r="G38" s="119">
        <v>1</v>
      </c>
      <c r="H38" s="14">
        <f t="shared" si="0"/>
        <v>51144.538004338414</v>
      </c>
    </row>
    <row r="40" spans="2:8" x14ac:dyDescent="0.25">
      <c r="B40" s="250" t="s">
        <v>144</v>
      </c>
    </row>
    <row r="42" spans="2:8" ht="23.25" thickBot="1" x14ac:dyDescent="0.3">
      <c r="C42" s="109" t="s">
        <v>40</v>
      </c>
      <c r="D42" s="9" t="s">
        <v>114</v>
      </c>
      <c r="E42" s="9" t="s">
        <v>138</v>
      </c>
      <c r="G42" s="42"/>
    </row>
    <row r="43" spans="2:8" x14ac:dyDescent="0.25">
      <c r="C43" s="43" t="s">
        <v>47</v>
      </c>
      <c r="D43" s="118">
        <v>53947942908</v>
      </c>
      <c r="E43" s="119">
        <v>0.31344643771963615</v>
      </c>
      <c r="G43" s="42"/>
    </row>
    <row r="44" spans="2:8" x14ac:dyDescent="0.25">
      <c r="C44" s="43" t="s">
        <v>48</v>
      </c>
      <c r="D44" s="118">
        <v>43658950802</v>
      </c>
      <c r="E44" s="119">
        <v>0.25366569818613838</v>
      </c>
      <c r="G44" s="42"/>
    </row>
    <row r="45" spans="2:8" x14ac:dyDescent="0.25">
      <c r="C45" s="43" t="s">
        <v>53</v>
      </c>
      <c r="D45" s="118">
        <v>37265324002</v>
      </c>
      <c r="E45" s="119">
        <v>0.21651767295028432</v>
      </c>
      <c r="G45" s="42"/>
    </row>
    <row r="46" spans="2:8" x14ac:dyDescent="0.25">
      <c r="C46" s="43" t="s">
        <v>45</v>
      </c>
      <c r="D46" s="118">
        <v>22392979833</v>
      </c>
      <c r="E46" s="119">
        <v>0.13010690269601824</v>
      </c>
      <c r="G46" s="42"/>
    </row>
    <row r="47" spans="2:8" x14ac:dyDescent="0.25">
      <c r="C47" s="43" t="s">
        <v>44</v>
      </c>
      <c r="D47" s="118">
        <v>11422582640</v>
      </c>
      <c r="E47" s="119">
        <v>6.6367087326609078E-2</v>
      </c>
      <c r="G47" s="42"/>
    </row>
    <row r="48" spans="2:8" x14ac:dyDescent="0.25">
      <c r="C48" s="44" t="s">
        <v>116</v>
      </c>
      <c r="D48" s="118">
        <v>3424378117</v>
      </c>
      <c r="E48" s="119">
        <v>1.9896201121313854E-2</v>
      </c>
    </row>
    <row r="49" spans="3:7" x14ac:dyDescent="0.25">
      <c r="C49" s="127" t="s">
        <v>0</v>
      </c>
      <c r="D49" s="126">
        <f>SUM(D43:D48)</f>
        <v>172112158302</v>
      </c>
      <c r="E49" s="125">
        <f>SUM(E43:E48)</f>
        <v>1</v>
      </c>
      <c r="G49" s="14"/>
    </row>
    <row r="52" spans="3:7" x14ac:dyDescent="0.25">
      <c r="C52" s="22" t="s">
        <v>145</v>
      </c>
    </row>
    <row r="65" spans="3:8" x14ac:dyDescent="0.25">
      <c r="C65" s="250" t="s">
        <v>144</v>
      </c>
    </row>
    <row r="67" spans="3:8" ht="23.25" thickBot="1" x14ac:dyDescent="0.3">
      <c r="C67" s="128" t="s">
        <v>117</v>
      </c>
      <c r="D67" s="110" t="s">
        <v>107</v>
      </c>
      <c r="G67" s="9" t="s">
        <v>107</v>
      </c>
      <c r="H67" s="9" t="s">
        <v>138</v>
      </c>
    </row>
    <row r="68" spans="3:8" x14ac:dyDescent="0.25">
      <c r="C68" s="112" t="s">
        <v>1</v>
      </c>
      <c r="D68" s="63">
        <v>47846425764</v>
      </c>
      <c r="F68" s="112" t="s">
        <v>1</v>
      </c>
      <c r="G68" s="118">
        <v>47846425764</v>
      </c>
      <c r="H68" s="119">
        <f>G68/$G$74</f>
        <v>0.27799561771833298</v>
      </c>
    </row>
    <row r="69" spans="3:8" x14ac:dyDescent="0.25">
      <c r="C69" s="113" t="s">
        <v>38</v>
      </c>
      <c r="D69" s="114">
        <v>43658950802</v>
      </c>
      <c r="F69" s="113" t="s">
        <v>38</v>
      </c>
      <c r="G69" s="118">
        <v>43658950802</v>
      </c>
      <c r="H69" s="119">
        <f t="shared" ref="H69:H73" si="1">G69/$G$74</f>
        <v>0.25366569818613838</v>
      </c>
    </row>
    <row r="70" spans="3:8" x14ac:dyDescent="0.25">
      <c r="C70" s="113" t="s">
        <v>4</v>
      </c>
      <c r="D70" s="114">
        <v>18756380171</v>
      </c>
      <c r="F70" s="113" t="s">
        <v>4</v>
      </c>
      <c r="G70" s="118">
        <v>18756380171</v>
      </c>
      <c r="H70" s="119">
        <f t="shared" si="1"/>
        <v>0.10897765942885189</v>
      </c>
    </row>
    <row r="71" spans="3:8" x14ac:dyDescent="0.25">
      <c r="C71" s="113" t="s">
        <v>3</v>
      </c>
      <c r="D71" s="114">
        <v>17621788261</v>
      </c>
      <c r="F71" s="113" t="s">
        <v>3</v>
      </c>
      <c r="G71" s="118">
        <v>17621788261</v>
      </c>
      <c r="H71" s="119">
        <f t="shared" si="1"/>
        <v>0.10238549347617605</v>
      </c>
    </row>
    <row r="72" spans="3:8" x14ac:dyDescent="0.25">
      <c r="C72" s="113" t="s">
        <v>5</v>
      </c>
      <c r="D72" s="114">
        <v>10640706752</v>
      </c>
      <c r="F72" s="113" t="s">
        <v>5</v>
      </c>
      <c r="G72" s="118">
        <v>10640706752</v>
      </c>
      <c r="H72" s="119">
        <f t="shared" si="1"/>
        <v>6.1824259581528651E-2</v>
      </c>
    </row>
    <row r="73" spans="3:8" x14ac:dyDescent="0.25">
      <c r="C73" s="113" t="s">
        <v>6</v>
      </c>
      <c r="D73" s="114">
        <v>6302479675</v>
      </c>
      <c r="F73" s="36" t="s">
        <v>37</v>
      </c>
      <c r="G73" s="118">
        <f>SUM(D73:D94)</f>
        <v>33587906552</v>
      </c>
      <c r="H73" s="119">
        <f>G73/$G$74</f>
        <v>0.19515127160897208</v>
      </c>
    </row>
    <row r="74" spans="3:8" x14ac:dyDescent="0.25">
      <c r="C74" s="113" t="s">
        <v>46</v>
      </c>
      <c r="D74" s="114">
        <v>4771191572</v>
      </c>
      <c r="F74" s="128" t="s">
        <v>118</v>
      </c>
      <c r="G74" s="126">
        <f>SUM(G68:G73)</f>
        <v>172112158302</v>
      </c>
      <c r="H74" s="125">
        <f>G74/$G$74</f>
        <v>1</v>
      </c>
    </row>
    <row r="75" spans="3:8" x14ac:dyDescent="0.25">
      <c r="C75" s="113" t="s">
        <v>8</v>
      </c>
      <c r="D75" s="114">
        <v>3942331948</v>
      </c>
    </row>
    <row r="76" spans="3:8" x14ac:dyDescent="0.25">
      <c r="C76" s="113" t="s">
        <v>9</v>
      </c>
      <c r="D76" s="114">
        <v>3086526680</v>
      </c>
    </row>
    <row r="77" spans="3:8" x14ac:dyDescent="0.25">
      <c r="C77" s="113" t="s">
        <v>11</v>
      </c>
      <c r="D77" s="114">
        <v>2785030397</v>
      </c>
      <c r="F77" s="20" t="s">
        <v>146</v>
      </c>
    </row>
    <row r="78" spans="3:8" x14ac:dyDescent="0.25">
      <c r="C78" s="113" t="s">
        <v>15</v>
      </c>
      <c r="D78" s="114">
        <v>2353387712</v>
      </c>
    </row>
    <row r="79" spans="3:8" x14ac:dyDescent="0.25">
      <c r="C79" s="113" t="s">
        <v>13</v>
      </c>
      <c r="D79" s="114">
        <v>2343387776</v>
      </c>
    </row>
    <row r="80" spans="3:8" x14ac:dyDescent="0.25">
      <c r="C80" s="113" t="s">
        <v>10</v>
      </c>
      <c r="D80" s="114">
        <v>2250688642</v>
      </c>
    </row>
    <row r="81" spans="3:6" x14ac:dyDescent="0.25">
      <c r="C81" s="113" t="s">
        <v>12</v>
      </c>
      <c r="D81" s="114">
        <v>1998323593</v>
      </c>
    </row>
    <row r="82" spans="3:6" x14ac:dyDescent="0.25">
      <c r="C82" s="113" t="s">
        <v>14</v>
      </c>
      <c r="D82" s="114">
        <v>1695332676</v>
      </c>
    </row>
    <row r="83" spans="3:6" x14ac:dyDescent="0.25">
      <c r="C83" s="113" t="s">
        <v>17</v>
      </c>
      <c r="D83" s="114">
        <v>437063346</v>
      </c>
    </row>
    <row r="84" spans="3:6" x14ac:dyDescent="0.25">
      <c r="C84" s="113" t="s">
        <v>16</v>
      </c>
      <c r="D84" s="114">
        <v>413168251</v>
      </c>
    </row>
    <row r="85" spans="3:6" x14ac:dyDescent="0.25">
      <c r="C85" s="113" t="s">
        <v>18</v>
      </c>
      <c r="D85" s="114">
        <v>396541133</v>
      </c>
    </row>
    <row r="86" spans="3:6" x14ac:dyDescent="0.25">
      <c r="C86" s="113" t="s">
        <v>19</v>
      </c>
      <c r="D86" s="114">
        <v>264966537</v>
      </c>
    </row>
    <row r="87" spans="3:6" x14ac:dyDescent="0.25">
      <c r="C87" s="113" t="s">
        <v>21</v>
      </c>
      <c r="D87" s="114">
        <v>248352801</v>
      </c>
    </row>
    <row r="88" spans="3:6" x14ac:dyDescent="0.25">
      <c r="C88" s="113" t="s">
        <v>20</v>
      </c>
      <c r="D88" s="114">
        <v>145536148</v>
      </c>
    </row>
    <row r="89" spans="3:6" x14ac:dyDescent="0.25">
      <c r="C89" s="113" t="s">
        <v>22</v>
      </c>
      <c r="D89" s="114">
        <v>71544873</v>
      </c>
    </row>
    <row r="90" spans="3:6" x14ac:dyDescent="0.25">
      <c r="C90" s="113" t="s">
        <v>24</v>
      </c>
      <c r="D90" s="114">
        <v>36110145</v>
      </c>
    </row>
    <row r="91" spans="3:6" x14ac:dyDescent="0.25">
      <c r="C91" s="113" t="s">
        <v>23</v>
      </c>
      <c r="D91" s="114">
        <v>26789174</v>
      </c>
    </row>
    <row r="92" spans="3:6" x14ac:dyDescent="0.25">
      <c r="C92" s="113" t="s">
        <v>28</v>
      </c>
      <c r="D92" s="114">
        <v>8756739</v>
      </c>
      <c r="F92" s="250" t="s">
        <v>144</v>
      </c>
    </row>
    <row r="93" spans="3:6" x14ac:dyDescent="0.25">
      <c r="C93" s="113" t="s">
        <v>25</v>
      </c>
      <c r="D93" s="114">
        <v>6314420</v>
      </c>
    </row>
    <row r="94" spans="3:6" x14ac:dyDescent="0.25">
      <c r="C94" s="113" t="s">
        <v>26</v>
      </c>
      <c r="D94" s="114">
        <v>4082314</v>
      </c>
    </row>
    <row r="95" spans="3:6" x14ac:dyDescent="0.25">
      <c r="D95" s="14">
        <f>SUM(D68:D94)</f>
        <v>172112158302</v>
      </c>
    </row>
  </sheetData>
  <sortState ref="C184:D210">
    <sortCondition descending="1" ref="D184:D210"/>
  </sortState>
  <mergeCells count="6">
    <mergeCell ref="B21:B22"/>
    <mergeCell ref="B23:B28"/>
    <mergeCell ref="B29:B37"/>
    <mergeCell ref="B5:B11"/>
    <mergeCell ref="B12:B14"/>
    <mergeCell ref="B15:B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66"/>
  <sheetViews>
    <sheetView topLeftCell="A28" zoomScaleNormal="100" workbookViewId="0">
      <selection activeCell="H52" sqref="H52"/>
    </sheetView>
  </sheetViews>
  <sheetFormatPr defaultRowHeight="15" x14ac:dyDescent="0.25"/>
  <cols>
    <col min="1" max="1" width="32" style="58" customWidth="1"/>
    <col min="2" max="2" width="33.42578125" customWidth="1"/>
    <col min="3" max="3" width="40.7109375" bestFit="1" customWidth="1"/>
    <col min="4" max="4" width="37.42578125" customWidth="1"/>
    <col min="5" max="5" width="25.42578125" style="14" customWidth="1"/>
    <col min="6" max="6" width="20" style="14" customWidth="1"/>
    <col min="7" max="7" width="24.140625" bestFit="1" customWidth="1"/>
    <col min="8" max="8" width="26.85546875" customWidth="1"/>
    <col min="9" max="9" width="15.7109375" customWidth="1"/>
  </cols>
  <sheetData>
    <row r="1" spans="2:6" ht="15" customHeight="1" x14ac:dyDescent="0.25"/>
    <row r="2" spans="2:6" ht="15" customHeight="1" x14ac:dyDescent="0.25"/>
    <row r="3" spans="2:6" ht="15" customHeight="1" x14ac:dyDescent="0.25">
      <c r="B3" s="48" t="s">
        <v>128</v>
      </c>
      <c r="D3" s="14"/>
    </row>
    <row r="4" spans="2:6" ht="15" customHeight="1" x14ac:dyDescent="0.25">
      <c r="D4" s="14"/>
    </row>
    <row r="5" spans="2:6" ht="45.75" thickBot="1" x14ac:dyDescent="0.3">
      <c r="B5" s="109" t="s">
        <v>40</v>
      </c>
      <c r="C5" s="109" t="s">
        <v>41</v>
      </c>
      <c r="D5" s="110" t="s">
        <v>125</v>
      </c>
      <c r="E5" s="110" t="s">
        <v>126</v>
      </c>
      <c r="F5" s="110" t="s">
        <v>127</v>
      </c>
    </row>
    <row r="6" spans="2:6" x14ac:dyDescent="0.25">
      <c r="B6" s="235" t="s">
        <v>44</v>
      </c>
      <c r="C6" s="112" t="s">
        <v>6</v>
      </c>
      <c r="D6" s="63">
        <v>32629.258682654341</v>
      </c>
      <c r="E6" s="63">
        <v>32921.433243922147</v>
      </c>
      <c r="F6" s="63">
        <f>E6-D6</f>
        <v>292.17456126780598</v>
      </c>
    </row>
    <row r="7" spans="2:6" x14ac:dyDescent="0.25">
      <c r="B7" s="235"/>
      <c r="C7" s="129" t="s">
        <v>10</v>
      </c>
      <c r="D7" s="130">
        <v>37950.974750712208</v>
      </c>
      <c r="E7" s="130">
        <v>39739.817703283581</v>
      </c>
      <c r="F7" s="130">
        <f t="shared" ref="F7:F10" si="0">E7-D7</f>
        <v>1788.8429525713727</v>
      </c>
    </row>
    <row r="8" spans="2:6" x14ac:dyDescent="0.25">
      <c r="B8" s="235"/>
      <c r="C8" s="129" t="s">
        <v>11</v>
      </c>
      <c r="D8" s="130">
        <v>46886.980581241703</v>
      </c>
      <c r="E8" s="130">
        <v>48244.169412738513</v>
      </c>
      <c r="F8" s="130">
        <f>E8-D8</f>
        <v>1357.1888314968091</v>
      </c>
    </row>
    <row r="9" spans="2:6" x14ac:dyDescent="0.25">
      <c r="B9" s="235"/>
      <c r="C9" s="131" t="s">
        <v>26</v>
      </c>
      <c r="D9" s="132">
        <v>44955.437577768556</v>
      </c>
      <c r="E9" s="132">
        <v>44526.696503496503</v>
      </c>
      <c r="F9" s="132">
        <f t="shared" si="0"/>
        <v>-428.74107427205308</v>
      </c>
    </row>
    <row r="10" spans="2:6" x14ac:dyDescent="0.25">
      <c r="B10" s="235"/>
      <c r="C10" s="112" t="s">
        <v>22</v>
      </c>
      <c r="D10" s="28">
        <v>55315.545427648758</v>
      </c>
      <c r="E10" s="28">
        <v>52666.908258035401</v>
      </c>
      <c r="F10" s="28">
        <f t="shared" si="0"/>
        <v>-2648.6371696133574</v>
      </c>
    </row>
    <row r="11" spans="2:6" x14ac:dyDescent="0.25">
      <c r="B11" s="236"/>
      <c r="C11" s="113" t="s">
        <v>28</v>
      </c>
      <c r="D11" s="145" t="s">
        <v>58</v>
      </c>
      <c r="E11" s="132">
        <v>55262.219873150098</v>
      </c>
      <c r="F11" s="132">
        <v>55262.219873150098</v>
      </c>
    </row>
    <row r="12" spans="2:6" x14ac:dyDescent="0.25">
      <c r="B12" s="237" t="s">
        <v>45</v>
      </c>
      <c r="C12" s="131" t="s">
        <v>115</v>
      </c>
      <c r="D12" s="132">
        <v>30685.950882863632</v>
      </c>
      <c r="E12" s="132">
        <v>30914.2495528131</v>
      </c>
      <c r="F12" s="132">
        <f t="shared" ref="F12:F33" si="1">E12-D12</f>
        <v>228.2986699494686</v>
      </c>
    </row>
    <row r="13" spans="2:6" x14ac:dyDescent="0.25">
      <c r="B13" s="236"/>
      <c r="C13" s="112" t="s">
        <v>46</v>
      </c>
      <c r="D13" s="63">
        <v>36015.055559306507</v>
      </c>
      <c r="E13" s="63">
        <v>36927.552001317366</v>
      </c>
      <c r="F13" s="63">
        <f t="shared" si="1"/>
        <v>912.49644201085903</v>
      </c>
    </row>
    <row r="14" spans="2:6" x14ac:dyDescent="0.25">
      <c r="B14" s="237" t="s">
        <v>47</v>
      </c>
      <c r="C14" s="129" t="s">
        <v>1</v>
      </c>
      <c r="D14" s="130">
        <v>30312.6490578179</v>
      </c>
      <c r="E14" s="130">
        <v>30216.190755880951</v>
      </c>
      <c r="F14" s="130">
        <f t="shared" si="1"/>
        <v>-96.458301936949283</v>
      </c>
    </row>
    <row r="15" spans="2:6" x14ac:dyDescent="0.25">
      <c r="B15" s="235"/>
      <c r="C15" s="129" t="s">
        <v>17</v>
      </c>
      <c r="D15" s="130">
        <v>36834.304422966787</v>
      </c>
      <c r="E15" s="130">
        <v>36533.901305219792</v>
      </c>
      <c r="F15" s="130">
        <f t="shared" si="1"/>
        <v>-300.40311774699512</v>
      </c>
    </row>
    <row r="16" spans="2:6" x14ac:dyDescent="0.25">
      <c r="B16" s="235"/>
      <c r="C16" s="129" t="s">
        <v>8</v>
      </c>
      <c r="D16" s="130">
        <v>30061.65027679197</v>
      </c>
      <c r="E16" s="130">
        <v>30187.08736390511</v>
      </c>
      <c r="F16" s="130">
        <f t="shared" si="1"/>
        <v>125.43708711313957</v>
      </c>
    </row>
    <row r="17" spans="2:6" x14ac:dyDescent="0.25">
      <c r="B17" s="235"/>
      <c r="C17" s="131" t="s">
        <v>14</v>
      </c>
      <c r="D17" s="132">
        <v>44167.119308155146</v>
      </c>
      <c r="E17" s="132">
        <v>44606.401451513477</v>
      </c>
      <c r="F17" s="132">
        <f t="shared" si="1"/>
        <v>439.28214335833036</v>
      </c>
    </row>
    <row r="18" spans="2:6" x14ac:dyDescent="0.25">
      <c r="B18" s="236"/>
      <c r="C18" s="133" t="s">
        <v>23</v>
      </c>
      <c r="D18" s="134">
        <v>64077.366803053483</v>
      </c>
      <c r="E18" s="134">
        <v>63328.850893166717</v>
      </c>
      <c r="F18" s="134">
        <f t="shared" si="1"/>
        <v>-748.51590988676617</v>
      </c>
    </row>
    <row r="19" spans="2:6" x14ac:dyDescent="0.25">
      <c r="B19" s="135" t="s">
        <v>48</v>
      </c>
      <c r="C19" s="136" t="s">
        <v>38</v>
      </c>
      <c r="D19" s="137">
        <v>42708.759257248923</v>
      </c>
      <c r="E19" s="137">
        <v>42357.625222379997</v>
      </c>
      <c r="F19" s="137">
        <f t="shared" si="1"/>
        <v>-351.13403486892639</v>
      </c>
    </row>
    <row r="20" spans="2:6" x14ac:dyDescent="0.25">
      <c r="B20" s="237" t="s">
        <v>49</v>
      </c>
      <c r="C20" s="129" t="s">
        <v>19</v>
      </c>
      <c r="D20" s="138">
        <v>69055.721242060696</v>
      </c>
      <c r="E20" s="138">
        <v>69953.495189784851</v>
      </c>
      <c r="F20" s="138">
        <f t="shared" si="1"/>
        <v>897.77394772415573</v>
      </c>
    </row>
    <row r="21" spans="2:6" x14ac:dyDescent="0.25">
      <c r="B21" s="235"/>
      <c r="C21" s="129" t="s">
        <v>18</v>
      </c>
      <c r="D21" s="138">
        <v>96514.60178779636</v>
      </c>
      <c r="E21" s="138">
        <v>100848.9697030877</v>
      </c>
      <c r="F21" s="138">
        <f t="shared" si="1"/>
        <v>4334.3679152913392</v>
      </c>
    </row>
    <row r="22" spans="2:6" x14ac:dyDescent="0.25">
      <c r="B22" s="235"/>
      <c r="C22" s="129" t="s">
        <v>16</v>
      </c>
      <c r="D22" s="130">
        <v>30846.933649177379</v>
      </c>
      <c r="E22" s="130">
        <v>34349.080404972767</v>
      </c>
      <c r="F22" s="130">
        <f t="shared" si="1"/>
        <v>3502.1467557953874</v>
      </c>
    </row>
    <row r="23" spans="2:6" x14ac:dyDescent="0.25">
      <c r="B23" s="235"/>
      <c r="C23" s="131" t="s">
        <v>25</v>
      </c>
      <c r="D23" s="139">
        <v>62376.226141580082</v>
      </c>
      <c r="E23" s="139">
        <v>63825.454450684767</v>
      </c>
      <c r="F23" s="139">
        <f t="shared" si="1"/>
        <v>1449.2283091046847</v>
      </c>
    </row>
    <row r="24" spans="2:6" x14ac:dyDescent="0.25">
      <c r="B24" s="236"/>
      <c r="C24" s="112" t="s">
        <v>13</v>
      </c>
      <c r="D24" s="63">
        <v>45551.431486133377</v>
      </c>
      <c r="E24" s="63">
        <v>45959.37865553645</v>
      </c>
      <c r="F24" s="63">
        <f t="shared" si="1"/>
        <v>407.94716940307262</v>
      </c>
    </row>
    <row r="25" spans="2:6" x14ac:dyDescent="0.25">
      <c r="B25" s="237" t="s">
        <v>50</v>
      </c>
      <c r="C25" s="129" t="s">
        <v>15</v>
      </c>
      <c r="D25" s="138">
        <v>135800.66589710521</v>
      </c>
      <c r="E25" s="138">
        <v>144016.91939211011</v>
      </c>
      <c r="F25" s="138">
        <f t="shared" si="1"/>
        <v>8216.2534950049012</v>
      </c>
    </row>
    <row r="26" spans="2:6" x14ac:dyDescent="0.25">
      <c r="B26" s="235"/>
      <c r="C26" s="129" t="s">
        <v>9</v>
      </c>
      <c r="D26" s="138">
        <v>62316.501567778258</v>
      </c>
      <c r="E26" s="138">
        <v>64809.427627524543</v>
      </c>
      <c r="F26" s="138">
        <f t="shared" si="1"/>
        <v>2492.9260597462853</v>
      </c>
    </row>
    <row r="27" spans="2:6" x14ac:dyDescent="0.25">
      <c r="B27" s="235"/>
      <c r="C27" s="129" t="s">
        <v>21</v>
      </c>
      <c r="D27" s="138">
        <v>89193.061411704752</v>
      </c>
      <c r="E27" s="138">
        <v>88438.414289342254</v>
      </c>
      <c r="F27" s="138">
        <f t="shared" si="1"/>
        <v>-754.64712236249761</v>
      </c>
    </row>
    <row r="28" spans="2:6" x14ac:dyDescent="0.25">
      <c r="B28" s="235"/>
      <c r="C28" s="129" t="s">
        <v>20</v>
      </c>
      <c r="D28" s="138">
        <v>101028.1205750502</v>
      </c>
      <c r="E28" s="138">
        <v>100679.3255813954</v>
      </c>
      <c r="F28" s="138">
        <f t="shared" si="1"/>
        <v>-348.79499365479569</v>
      </c>
    </row>
    <row r="29" spans="2:6" x14ac:dyDescent="0.25">
      <c r="B29" s="235"/>
      <c r="C29" s="129" t="s">
        <v>24</v>
      </c>
      <c r="D29" s="138">
        <v>93162.22903516682</v>
      </c>
      <c r="E29" s="138">
        <v>98674.164164803587</v>
      </c>
      <c r="F29" s="138">
        <f t="shared" si="1"/>
        <v>5511.9351296367677</v>
      </c>
    </row>
    <row r="30" spans="2:6" x14ac:dyDescent="0.25">
      <c r="B30" s="235"/>
      <c r="C30" s="129" t="s">
        <v>4</v>
      </c>
      <c r="D30" s="130">
        <v>43658.714841903311</v>
      </c>
      <c r="E30" s="130">
        <v>43618.082809997839</v>
      </c>
      <c r="F30" s="130">
        <f t="shared" si="1"/>
        <v>-40.632031905472104</v>
      </c>
    </row>
    <row r="31" spans="2:6" x14ac:dyDescent="0.25">
      <c r="B31" s="235"/>
      <c r="C31" s="131" t="s">
        <v>5</v>
      </c>
      <c r="D31" s="132">
        <v>40817.743887346842</v>
      </c>
      <c r="E31" s="132">
        <v>41572.429251402289</v>
      </c>
      <c r="F31" s="132">
        <f t="shared" si="1"/>
        <v>754.68536405544728</v>
      </c>
    </row>
    <row r="32" spans="2:6" x14ac:dyDescent="0.25">
      <c r="B32" s="236"/>
      <c r="C32" s="133" t="s">
        <v>12</v>
      </c>
      <c r="D32" s="140">
        <v>38230.994854519937</v>
      </c>
      <c r="E32" s="140">
        <v>38875.197986494757</v>
      </c>
      <c r="F32" s="140">
        <f t="shared" si="1"/>
        <v>644.20313197482028</v>
      </c>
    </row>
    <row r="33" spans="1:8" x14ac:dyDescent="0.25">
      <c r="B33" s="141" t="s">
        <v>51</v>
      </c>
      <c r="C33" s="142"/>
      <c r="D33" s="143">
        <v>37148.019035255107</v>
      </c>
      <c r="E33" s="143">
        <v>37363.935472445963</v>
      </c>
      <c r="F33" s="143">
        <f t="shared" si="1"/>
        <v>215.9164371908555</v>
      </c>
    </row>
    <row r="35" spans="1:8" x14ac:dyDescent="0.25">
      <c r="B35" s="250" t="s">
        <v>144</v>
      </c>
    </row>
    <row r="38" spans="1:8" x14ac:dyDescent="0.25">
      <c r="H38" s="168" t="s">
        <v>148</v>
      </c>
    </row>
    <row r="39" spans="1:8" ht="45.75" thickBot="1" x14ac:dyDescent="0.3">
      <c r="B39" s="146" t="s">
        <v>40</v>
      </c>
      <c r="C39" s="146" t="s">
        <v>41</v>
      </c>
      <c r="D39" s="147" t="s">
        <v>125</v>
      </c>
      <c r="E39" s="147" t="s">
        <v>126</v>
      </c>
      <c r="F39" s="167" t="s">
        <v>127</v>
      </c>
    </row>
    <row r="40" spans="1:8" x14ac:dyDescent="0.25">
      <c r="A40" s="148" t="s">
        <v>50</v>
      </c>
      <c r="B40" s="234" t="s">
        <v>120</v>
      </c>
      <c r="C40" s="149" t="s">
        <v>15</v>
      </c>
      <c r="D40" s="150">
        <v>135800.66589710521</v>
      </c>
      <c r="E40" s="150">
        <v>144016.91939211011</v>
      </c>
      <c r="F40" s="165">
        <f t="shared" ref="F40:F48" si="2">E40-D40</f>
        <v>8216.2534950049012</v>
      </c>
    </row>
    <row r="41" spans="1:8" x14ac:dyDescent="0.25">
      <c r="A41" s="148" t="s">
        <v>49</v>
      </c>
      <c r="B41" s="234"/>
      <c r="C41" s="151" t="s">
        <v>18</v>
      </c>
      <c r="D41" s="152">
        <v>96514.60178779636</v>
      </c>
      <c r="E41" s="152">
        <v>100848.9697030877</v>
      </c>
      <c r="F41" s="165">
        <f t="shared" si="2"/>
        <v>4334.3679152913392</v>
      </c>
    </row>
    <row r="42" spans="1:8" x14ac:dyDescent="0.25">
      <c r="A42" s="148" t="s">
        <v>50</v>
      </c>
      <c r="B42" s="234"/>
      <c r="C42" s="151" t="s">
        <v>20</v>
      </c>
      <c r="D42" s="152">
        <v>101028.1205750502</v>
      </c>
      <c r="E42" s="152">
        <v>100679.3255813954</v>
      </c>
      <c r="F42" s="165">
        <f t="shared" si="2"/>
        <v>-348.79499365479569</v>
      </c>
    </row>
    <row r="43" spans="1:8" x14ac:dyDescent="0.25">
      <c r="A43" s="148" t="s">
        <v>50</v>
      </c>
      <c r="B43" s="234"/>
      <c r="C43" s="153" t="s">
        <v>24</v>
      </c>
      <c r="D43" s="154">
        <v>93162.22903516682</v>
      </c>
      <c r="E43" s="154">
        <v>98674.164164803587</v>
      </c>
      <c r="F43" s="165">
        <f t="shared" si="2"/>
        <v>5511.9351296367677</v>
      </c>
    </row>
    <row r="44" spans="1:8" x14ac:dyDescent="0.25">
      <c r="A44" s="148" t="s">
        <v>50</v>
      </c>
      <c r="B44" s="234"/>
      <c r="C44" s="149" t="s">
        <v>21</v>
      </c>
      <c r="D44" s="150">
        <v>89193.061411704752</v>
      </c>
      <c r="E44" s="150">
        <v>88438.414289342254</v>
      </c>
      <c r="F44" s="165">
        <f t="shared" si="2"/>
        <v>-754.64712236249761</v>
      </c>
    </row>
    <row r="45" spans="1:8" x14ac:dyDescent="0.25">
      <c r="A45" s="148" t="s">
        <v>49</v>
      </c>
      <c r="B45" s="234" t="s">
        <v>121</v>
      </c>
      <c r="C45" s="155" t="s">
        <v>19</v>
      </c>
      <c r="D45" s="154">
        <v>69055.721242060696</v>
      </c>
      <c r="E45" s="154">
        <v>69953.495189784851</v>
      </c>
      <c r="F45" s="165">
        <f t="shared" si="2"/>
        <v>897.77394772415573</v>
      </c>
    </row>
    <row r="46" spans="1:8" x14ac:dyDescent="0.25">
      <c r="A46" s="156" t="s">
        <v>50</v>
      </c>
      <c r="B46" s="234"/>
      <c r="C46" s="153" t="s">
        <v>9</v>
      </c>
      <c r="D46" s="154">
        <v>62316.501567778258</v>
      </c>
      <c r="E46" s="154">
        <v>64809.427627524543</v>
      </c>
      <c r="F46" s="165">
        <f t="shared" si="2"/>
        <v>2492.9260597462853</v>
      </c>
    </row>
    <row r="47" spans="1:8" x14ac:dyDescent="0.25">
      <c r="A47" s="156" t="s">
        <v>49</v>
      </c>
      <c r="B47" s="234"/>
      <c r="C47" s="149" t="s">
        <v>25</v>
      </c>
      <c r="D47" s="150">
        <v>62376.226141580082</v>
      </c>
      <c r="E47" s="150">
        <v>63825.454450684767</v>
      </c>
      <c r="F47" s="165">
        <f t="shared" si="2"/>
        <v>1449.2283091046847</v>
      </c>
    </row>
    <row r="48" spans="1:8" x14ac:dyDescent="0.25">
      <c r="A48" s="156" t="s">
        <v>47</v>
      </c>
      <c r="B48" s="234"/>
      <c r="C48" s="151" t="s">
        <v>23</v>
      </c>
      <c r="D48" s="152">
        <v>64077.366803053483</v>
      </c>
      <c r="E48" s="152">
        <v>63328.850893166717</v>
      </c>
      <c r="F48" s="165">
        <f t="shared" si="2"/>
        <v>-748.51590988676617</v>
      </c>
    </row>
    <row r="49" spans="1:8" x14ac:dyDescent="0.25">
      <c r="A49" s="156" t="s">
        <v>44</v>
      </c>
      <c r="B49" s="234"/>
      <c r="C49" s="151" t="s">
        <v>28</v>
      </c>
      <c r="D49" s="163" t="s">
        <v>58</v>
      </c>
      <c r="E49" s="152">
        <v>55262.219873150098</v>
      </c>
      <c r="F49" s="166" t="s">
        <v>58</v>
      </c>
    </row>
    <row r="50" spans="1:8" x14ac:dyDescent="0.25">
      <c r="A50" s="156" t="s">
        <v>44</v>
      </c>
      <c r="B50" s="234"/>
      <c r="C50" s="151" t="s">
        <v>22</v>
      </c>
      <c r="D50" s="152">
        <v>55315.545427648758</v>
      </c>
      <c r="E50" s="152">
        <v>52666.908258035401</v>
      </c>
      <c r="F50" s="165">
        <f t="shared" ref="F50:F66" si="3">E50-D50</f>
        <v>-2648.6371696133574</v>
      </c>
    </row>
    <row r="51" spans="1:8" x14ac:dyDescent="0.25">
      <c r="A51" s="156" t="s">
        <v>44</v>
      </c>
      <c r="B51" s="234" t="s">
        <v>122</v>
      </c>
      <c r="C51" s="153" t="s">
        <v>11</v>
      </c>
      <c r="D51" s="154">
        <v>46886.980581241703</v>
      </c>
      <c r="E51" s="154">
        <v>48244.169412738513</v>
      </c>
      <c r="F51" s="165">
        <f t="shared" si="3"/>
        <v>1357.1888314968091</v>
      </c>
    </row>
    <row r="52" spans="1:8" x14ac:dyDescent="0.25">
      <c r="A52" s="156" t="s">
        <v>49</v>
      </c>
      <c r="B52" s="234"/>
      <c r="C52" s="157" t="s">
        <v>13</v>
      </c>
      <c r="D52" s="158">
        <v>45551.431486133377</v>
      </c>
      <c r="E52" s="158">
        <v>45959.37865553645</v>
      </c>
      <c r="F52" s="165">
        <f t="shared" si="3"/>
        <v>407.94716940307262</v>
      </c>
      <c r="H52" s="250" t="s">
        <v>144</v>
      </c>
    </row>
    <row r="53" spans="1:8" x14ac:dyDescent="0.25">
      <c r="A53" s="159" t="s">
        <v>47</v>
      </c>
      <c r="B53" s="234"/>
      <c r="C53" s="160" t="s">
        <v>14</v>
      </c>
      <c r="D53" s="161">
        <v>44167.119308155146</v>
      </c>
      <c r="E53" s="161">
        <v>44606.401451513477</v>
      </c>
      <c r="F53" s="165">
        <f t="shared" si="3"/>
        <v>439.28214335833036</v>
      </c>
    </row>
    <row r="54" spans="1:8" x14ac:dyDescent="0.25">
      <c r="A54" s="156" t="s">
        <v>44</v>
      </c>
      <c r="B54" s="234"/>
      <c r="C54" s="151" t="s">
        <v>26</v>
      </c>
      <c r="D54" s="152">
        <v>44955.437577768556</v>
      </c>
      <c r="E54" s="152">
        <v>44526.696503496503</v>
      </c>
      <c r="F54" s="165">
        <f t="shared" si="3"/>
        <v>-428.74107427205308</v>
      </c>
    </row>
    <row r="55" spans="1:8" x14ac:dyDescent="0.25">
      <c r="A55" s="156" t="s">
        <v>50</v>
      </c>
      <c r="B55" s="234"/>
      <c r="C55" s="151" t="s">
        <v>4</v>
      </c>
      <c r="D55" s="152">
        <v>43658.714841903311</v>
      </c>
      <c r="E55" s="152">
        <v>43618.082809997839</v>
      </c>
      <c r="F55" s="165">
        <f t="shared" si="3"/>
        <v>-40.632031905472104</v>
      </c>
    </row>
    <row r="56" spans="1:8" x14ac:dyDescent="0.25">
      <c r="A56" s="156" t="s">
        <v>48</v>
      </c>
      <c r="B56" s="234"/>
      <c r="C56" s="151" t="s">
        <v>38</v>
      </c>
      <c r="D56" s="152">
        <v>42708.759257248923</v>
      </c>
      <c r="E56" s="152">
        <v>42357.625222379997</v>
      </c>
      <c r="F56" s="165">
        <f t="shared" si="3"/>
        <v>-351.13403486892639</v>
      </c>
    </row>
    <row r="57" spans="1:8" x14ac:dyDescent="0.25">
      <c r="A57" s="156" t="s">
        <v>50</v>
      </c>
      <c r="B57" s="234"/>
      <c r="C57" s="153" t="s">
        <v>5</v>
      </c>
      <c r="D57" s="154">
        <v>40817.743887346842</v>
      </c>
      <c r="E57" s="154">
        <v>41572.429251402289</v>
      </c>
      <c r="F57" s="165">
        <f t="shared" si="3"/>
        <v>754.68536405544728</v>
      </c>
    </row>
    <row r="58" spans="1:8" x14ac:dyDescent="0.25">
      <c r="A58" s="156" t="s">
        <v>44</v>
      </c>
      <c r="B58" s="234" t="s">
        <v>123</v>
      </c>
      <c r="C58" s="149" t="s">
        <v>10</v>
      </c>
      <c r="D58" s="150">
        <v>37950.974750712208</v>
      </c>
      <c r="E58" s="150">
        <v>39739.817703283581</v>
      </c>
      <c r="F58" s="165">
        <f t="shared" si="3"/>
        <v>1788.8429525713727</v>
      </c>
    </row>
    <row r="59" spans="1:8" x14ac:dyDescent="0.25">
      <c r="A59" s="156" t="s">
        <v>50</v>
      </c>
      <c r="B59" s="234"/>
      <c r="C59" s="151" t="s">
        <v>12</v>
      </c>
      <c r="D59" s="152">
        <v>38230.994854519937</v>
      </c>
      <c r="E59" s="152">
        <v>38875.197986494757</v>
      </c>
      <c r="F59" s="165">
        <f t="shared" si="3"/>
        <v>644.20313197482028</v>
      </c>
    </row>
    <row r="60" spans="1:8" x14ac:dyDescent="0.25">
      <c r="A60" s="156" t="s">
        <v>45</v>
      </c>
      <c r="B60" s="234"/>
      <c r="C60" s="151" t="s">
        <v>113</v>
      </c>
      <c r="D60" s="152">
        <v>36015.055559306507</v>
      </c>
      <c r="E60" s="152">
        <v>36927.552001317366</v>
      </c>
      <c r="F60" s="165">
        <f t="shared" si="3"/>
        <v>912.49644201085903</v>
      </c>
    </row>
    <row r="61" spans="1:8" x14ac:dyDescent="0.25">
      <c r="A61" s="156" t="s">
        <v>47</v>
      </c>
      <c r="B61" s="234"/>
      <c r="C61" s="151" t="s">
        <v>17</v>
      </c>
      <c r="D61" s="152">
        <v>36834.304422966787</v>
      </c>
      <c r="E61" s="152">
        <v>36533.901305219792</v>
      </c>
      <c r="F61" s="165">
        <f t="shared" si="3"/>
        <v>-300.40311774699512</v>
      </c>
    </row>
    <row r="62" spans="1:8" x14ac:dyDescent="0.25">
      <c r="A62" s="156" t="s">
        <v>49</v>
      </c>
      <c r="B62" s="234"/>
      <c r="C62" s="151" t="s">
        <v>16</v>
      </c>
      <c r="D62" s="152">
        <v>30846.933649177379</v>
      </c>
      <c r="E62" s="152">
        <v>34349.080404972767</v>
      </c>
      <c r="F62" s="165">
        <f t="shared" si="3"/>
        <v>3502.1467557953874</v>
      </c>
    </row>
    <row r="63" spans="1:8" x14ac:dyDescent="0.25">
      <c r="A63" s="156" t="s">
        <v>44</v>
      </c>
      <c r="B63" s="234"/>
      <c r="C63" s="151" t="s">
        <v>6</v>
      </c>
      <c r="D63" s="152">
        <v>32629.258682654341</v>
      </c>
      <c r="E63" s="152">
        <v>32921.433243922147</v>
      </c>
      <c r="F63" s="165">
        <f t="shared" si="3"/>
        <v>292.17456126780598</v>
      </c>
    </row>
    <row r="64" spans="1:8" x14ac:dyDescent="0.25">
      <c r="A64" s="156" t="s">
        <v>45</v>
      </c>
      <c r="B64" s="234" t="s">
        <v>124</v>
      </c>
      <c r="C64" s="153" t="s">
        <v>115</v>
      </c>
      <c r="D64" s="154">
        <v>30685.950882863632</v>
      </c>
      <c r="E64" s="154">
        <v>30914.2495528131</v>
      </c>
      <c r="F64" s="165">
        <f t="shared" si="3"/>
        <v>228.2986699494686</v>
      </c>
    </row>
    <row r="65" spans="1:6" x14ac:dyDescent="0.25">
      <c r="A65" s="156" t="s">
        <v>47</v>
      </c>
      <c r="B65" s="234"/>
      <c r="C65" s="157" t="s">
        <v>1</v>
      </c>
      <c r="D65" s="158">
        <v>30312.6490578179</v>
      </c>
      <c r="E65" s="158">
        <v>30216.190755880951</v>
      </c>
      <c r="F65" s="165">
        <f t="shared" si="3"/>
        <v>-96.458301936949283</v>
      </c>
    </row>
    <row r="66" spans="1:6" x14ac:dyDescent="0.25">
      <c r="A66" s="159" t="s">
        <v>47</v>
      </c>
      <c r="B66" s="234"/>
      <c r="C66" s="162" t="s">
        <v>8</v>
      </c>
      <c r="D66" s="164">
        <v>30061.65027679197</v>
      </c>
      <c r="E66" s="164">
        <v>30187.08736390511</v>
      </c>
      <c r="F66" s="165">
        <f t="shared" si="3"/>
        <v>125.43708711313957</v>
      </c>
    </row>
  </sheetData>
  <sortState ref="B39:F66">
    <sortCondition descending="1" ref="E39:E66"/>
  </sortState>
  <mergeCells count="10">
    <mergeCell ref="B6:B11"/>
    <mergeCell ref="B12:B13"/>
    <mergeCell ref="B14:B18"/>
    <mergeCell ref="B20:B24"/>
    <mergeCell ref="B25:B32"/>
    <mergeCell ref="B40:B44"/>
    <mergeCell ref="B45:B50"/>
    <mergeCell ref="B51:B57"/>
    <mergeCell ref="B58:B63"/>
    <mergeCell ref="B64:B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workbookViewId="0">
      <selection activeCell="K21" sqref="K21"/>
    </sheetView>
  </sheetViews>
  <sheetFormatPr defaultRowHeight="15" x14ac:dyDescent="0.25"/>
  <cols>
    <col min="1" max="1" width="29.28515625" customWidth="1"/>
    <col min="2" max="6" width="12.42578125" customWidth="1"/>
    <col min="8" max="9" width="12.28515625" customWidth="1"/>
    <col min="10" max="10" width="18.7109375" customWidth="1"/>
  </cols>
  <sheetData>
    <row r="1" spans="1:11" x14ac:dyDescent="0.25">
      <c r="A1" s="20" t="s">
        <v>149</v>
      </c>
    </row>
    <row r="2" spans="1:11" x14ac:dyDescent="0.25">
      <c r="A2" s="72"/>
    </row>
    <row r="3" spans="1:11" x14ac:dyDescent="0.25">
      <c r="A3" s="72"/>
      <c r="E3" s="251" t="s">
        <v>150</v>
      </c>
      <c r="I3" s="252" t="s">
        <v>95</v>
      </c>
    </row>
    <row r="4" spans="1:11" ht="34.5" thickBot="1" x14ac:dyDescent="0.3">
      <c r="A4" s="60" t="s">
        <v>65</v>
      </c>
      <c r="B4" s="73" t="s">
        <v>30</v>
      </c>
      <c r="C4" s="73" t="s">
        <v>31</v>
      </c>
      <c r="D4" s="73" t="s">
        <v>0</v>
      </c>
      <c r="E4" s="73" t="s">
        <v>66</v>
      </c>
      <c r="F4" s="61" t="s">
        <v>43</v>
      </c>
      <c r="H4" s="40" t="s">
        <v>65</v>
      </c>
      <c r="I4" s="9" t="s">
        <v>34</v>
      </c>
      <c r="K4" s="83" t="s">
        <v>151</v>
      </c>
    </row>
    <row r="5" spans="1:11" x14ac:dyDescent="0.25">
      <c r="A5" s="62" t="s">
        <v>67</v>
      </c>
      <c r="B5" s="63">
        <v>74511</v>
      </c>
      <c r="C5" s="63">
        <v>141224</v>
      </c>
      <c r="D5" s="63">
        <v>215735</v>
      </c>
      <c r="E5" s="63">
        <v>4256350</v>
      </c>
      <c r="F5" s="64">
        <f>D5/E5*1000</f>
        <v>50.685446450597347</v>
      </c>
      <c r="H5" s="62" t="s">
        <v>68</v>
      </c>
      <c r="I5" s="78">
        <v>92.736705577172501</v>
      </c>
    </row>
    <row r="6" spans="1:11" x14ac:dyDescent="0.25">
      <c r="A6" s="65" t="s">
        <v>68</v>
      </c>
      <c r="B6" s="66">
        <v>4361</v>
      </c>
      <c r="C6" s="66">
        <v>7079</v>
      </c>
      <c r="D6" s="66">
        <v>11440</v>
      </c>
      <c r="E6" s="66">
        <v>123360</v>
      </c>
      <c r="F6" s="75">
        <f>D6/E6*1000</f>
        <v>92.736705577172501</v>
      </c>
      <c r="H6" s="65" t="s">
        <v>92</v>
      </c>
      <c r="I6" s="75">
        <v>79.015651050663152</v>
      </c>
    </row>
    <row r="7" spans="1:11" x14ac:dyDescent="0.25">
      <c r="A7" s="65" t="s">
        <v>69</v>
      </c>
      <c r="B7" s="66">
        <v>40034</v>
      </c>
      <c r="C7" s="66">
        <v>55005</v>
      </c>
      <c r="D7" s="66">
        <v>95039</v>
      </c>
      <c r="E7" s="66">
        <v>1509227</v>
      </c>
      <c r="F7" s="75">
        <f t="shared" ref="F7:F25" si="0">D7/E7*1000</f>
        <v>62.971971744475816</v>
      </c>
      <c r="H7" s="65" t="s">
        <v>93</v>
      </c>
      <c r="I7" s="75">
        <v>77.70843577505093</v>
      </c>
    </row>
    <row r="8" spans="1:11" x14ac:dyDescent="0.25">
      <c r="A8" s="65" t="s">
        <v>70</v>
      </c>
      <c r="B8" s="66">
        <v>134216</v>
      </c>
      <c r="C8" s="66">
        <v>265216</v>
      </c>
      <c r="D8" s="66">
        <v>399432</v>
      </c>
      <c r="E8" s="66">
        <v>9943004</v>
      </c>
      <c r="F8" s="75">
        <f t="shared" si="0"/>
        <v>40.172165273191077</v>
      </c>
      <c r="H8" s="65" t="s">
        <v>79</v>
      </c>
      <c r="I8" s="75">
        <v>70.476170811575813</v>
      </c>
    </row>
    <row r="9" spans="1:11" x14ac:dyDescent="0.25">
      <c r="A9" s="65" t="s">
        <v>71</v>
      </c>
      <c r="B9" s="66">
        <v>15711</v>
      </c>
      <c r="C9" s="66">
        <v>26326</v>
      </c>
      <c r="D9" s="66">
        <v>42037</v>
      </c>
      <c r="E9" s="66">
        <v>540958</v>
      </c>
      <c r="F9" s="75">
        <f t="shared" si="0"/>
        <v>77.70843577505093</v>
      </c>
      <c r="H9" s="65" t="s">
        <v>74</v>
      </c>
      <c r="I9" s="75">
        <v>68.780150119658785</v>
      </c>
    </row>
    <row r="10" spans="1:11" x14ac:dyDescent="0.25">
      <c r="A10" s="65" t="s">
        <v>72</v>
      </c>
      <c r="B10" s="66">
        <v>15229</v>
      </c>
      <c r="C10" s="66">
        <v>26856</v>
      </c>
      <c r="D10" s="66">
        <v>42085</v>
      </c>
      <c r="E10" s="66">
        <v>532616</v>
      </c>
      <c r="F10" s="75">
        <f t="shared" si="0"/>
        <v>79.015651050663152</v>
      </c>
      <c r="H10" s="65" t="s">
        <v>87</v>
      </c>
      <c r="I10" s="75">
        <v>66.796731537413393</v>
      </c>
    </row>
    <row r="11" spans="1:11" x14ac:dyDescent="0.25">
      <c r="A11" s="65" t="s">
        <v>73</v>
      </c>
      <c r="B11" s="66">
        <v>80141</v>
      </c>
      <c r="C11" s="66">
        <v>146464</v>
      </c>
      <c r="D11" s="66">
        <v>226605</v>
      </c>
      <c r="E11" s="66">
        <v>4847745</v>
      </c>
      <c r="F11" s="75">
        <f t="shared" si="0"/>
        <v>46.744414155447537</v>
      </c>
      <c r="H11" s="65" t="s">
        <v>69</v>
      </c>
      <c r="I11" s="75">
        <v>62.971971744475816</v>
      </c>
    </row>
    <row r="12" spans="1:11" x14ac:dyDescent="0.25">
      <c r="A12" s="65" t="s">
        <v>74</v>
      </c>
      <c r="B12" s="66">
        <v>34528</v>
      </c>
      <c r="C12" s="66">
        <v>47640</v>
      </c>
      <c r="D12" s="66">
        <v>82168</v>
      </c>
      <c r="E12" s="66">
        <v>1194647</v>
      </c>
      <c r="F12" s="75">
        <f>D12/E12*1000</f>
        <v>68.780150119658785</v>
      </c>
      <c r="H12" s="65" t="s">
        <v>85</v>
      </c>
      <c r="I12" s="75">
        <v>60.190659536695598</v>
      </c>
    </row>
    <row r="13" spans="1:11" x14ac:dyDescent="0.25">
      <c r="A13" s="65" t="s">
        <v>75</v>
      </c>
      <c r="B13" s="66">
        <v>81084</v>
      </c>
      <c r="C13" s="66">
        <v>156925</v>
      </c>
      <c r="D13" s="66">
        <v>238009</v>
      </c>
      <c r="E13" s="66">
        <v>4425366</v>
      </c>
      <c r="F13" s="75">
        <f t="shared" si="0"/>
        <v>53.782896149154674</v>
      </c>
      <c r="H13" s="65" t="s">
        <v>76</v>
      </c>
      <c r="I13" s="75">
        <v>58.913117006456943</v>
      </c>
    </row>
    <row r="14" spans="1:11" x14ac:dyDescent="0.25">
      <c r="A14" s="65" t="s">
        <v>76</v>
      </c>
      <c r="B14" s="66">
        <v>82117</v>
      </c>
      <c r="C14" s="66">
        <v>133693</v>
      </c>
      <c r="D14" s="66">
        <v>215810</v>
      </c>
      <c r="E14" s="66">
        <v>3663191</v>
      </c>
      <c r="F14" s="75">
        <f t="shared" si="0"/>
        <v>58.913117006456943</v>
      </c>
      <c r="H14" s="65" t="s">
        <v>77</v>
      </c>
      <c r="I14" s="75">
        <v>58.366673963568275</v>
      </c>
    </row>
    <row r="15" spans="1:11" x14ac:dyDescent="0.25">
      <c r="A15" s="65" t="s">
        <v>77</v>
      </c>
      <c r="B15" s="66">
        <v>19079</v>
      </c>
      <c r="C15" s="66">
        <v>31047</v>
      </c>
      <c r="D15" s="66">
        <v>50126</v>
      </c>
      <c r="E15" s="66">
        <v>858812</v>
      </c>
      <c r="F15" s="75">
        <f t="shared" si="0"/>
        <v>58.366673963568275</v>
      </c>
      <c r="H15" s="65" t="s">
        <v>84</v>
      </c>
      <c r="I15" s="75">
        <v>58.218519942051266</v>
      </c>
    </row>
    <row r="16" spans="1:11" x14ac:dyDescent="0.25">
      <c r="A16" s="65" t="s">
        <v>78</v>
      </c>
      <c r="B16" s="66">
        <v>30047</v>
      </c>
      <c r="C16" s="66">
        <v>52089</v>
      </c>
      <c r="D16" s="66">
        <v>82136</v>
      </c>
      <c r="E16" s="66">
        <v>1487150</v>
      </c>
      <c r="F16" s="75">
        <f t="shared" si="0"/>
        <v>55.230474397337183</v>
      </c>
      <c r="H16" s="65" t="s">
        <v>81</v>
      </c>
      <c r="I16" s="75">
        <v>57.99075817217183</v>
      </c>
    </row>
    <row r="17" spans="1:11" x14ac:dyDescent="0.25">
      <c r="A17" s="65" t="s">
        <v>79</v>
      </c>
      <c r="B17" s="66">
        <v>191004</v>
      </c>
      <c r="C17" s="66">
        <v>211759</v>
      </c>
      <c r="D17" s="66">
        <v>402763</v>
      </c>
      <c r="E17" s="66">
        <v>5714882</v>
      </c>
      <c r="F17" s="75">
        <f t="shared" si="0"/>
        <v>70.476170811575813</v>
      </c>
      <c r="H17" s="65" t="s">
        <v>86</v>
      </c>
      <c r="I17" s="75">
        <v>57.510879147684754</v>
      </c>
    </row>
    <row r="18" spans="1:11" x14ac:dyDescent="0.25">
      <c r="A18" s="105" t="s">
        <v>80</v>
      </c>
      <c r="B18" s="68">
        <v>28804</v>
      </c>
      <c r="C18" s="68">
        <v>41804</v>
      </c>
      <c r="D18" s="68">
        <v>70608</v>
      </c>
      <c r="E18" s="68">
        <v>1275950</v>
      </c>
      <c r="F18" s="76">
        <f t="shared" si="0"/>
        <v>55.337591598416864</v>
      </c>
      <c r="H18" s="65" t="s">
        <v>80</v>
      </c>
      <c r="I18" s="76">
        <v>55.337591598416864</v>
      </c>
    </row>
    <row r="19" spans="1:11" x14ac:dyDescent="0.25">
      <c r="A19" s="65" t="s">
        <v>81</v>
      </c>
      <c r="B19" s="66">
        <v>7537</v>
      </c>
      <c r="C19" s="66">
        <v>9405</v>
      </c>
      <c r="D19" s="66">
        <v>16942</v>
      </c>
      <c r="E19" s="66">
        <v>292150</v>
      </c>
      <c r="F19" s="75">
        <f>D19/E19*1000</f>
        <v>57.99075817217183</v>
      </c>
      <c r="H19" s="65" t="s">
        <v>78</v>
      </c>
      <c r="I19" s="75">
        <v>55.230474397337183</v>
      </c>
    </row>
    <row r="20" spans="1:11" x14ac:dyDescent="0.25">
      <c r="A20" s="65" t="s">
        <v>82</v>
      </c>
      <c r="B20" s="66">
        <v>127257</v>
      </c>
      <c r="C20" s="66">
        <v>151724</v>
      </c>
      <c r="D20" s="66">
        <v>278981</v>
      </c>
      <c r="E20" s="66">
        <v>5624420</v>
      </c>
      <c r="F20" s="75">
        <f t="shared" si="0"/>
        <v>49.601736712407678</v>
      </c>
      <c r="H20" s="70" t="s">
        <v>91</v>
      </c>
      <c r="I20" s="77">
        <v>54.3</v>
      </c>
    </row>
    <row r="21" spans="1:11" x14ac:dyDescent="0.25">
      <c r="A21" s="65" t="s">
        <v>83</v>
      </c>
      <c r="B21" s="66">
        <v>98830</v>
      </c>
      <c r="C21" s="66">
        <v>110227</v>
      </c>
      <c r="D21" s="66">
        <v>209057</v>
      </c>
      <c r="E21" s="66">
        <v>3922941</v>
      </c>
      <c r="F21" s="75">
        <f t="shared" si="0"/>
        <v>53.290885588134003</v>
      </c>
      <c r="H21" s="65" t="s">
        <v>75</v>
      </c>
      <c r="I21" s="75">
        <v>53.782896149154674</v>
      </c>
      <c r="K21" s="250" t="s">
        <v>144</v>
      </c>
    </row>
    <row r="22" spans="1:11" x14ac:dyDescent="0.25">
      <c r="A22" s="65" t="s">
        <v>84</v>
      </c>
      <c r="B22" s="66">
        <v>13642</v>
      </c>
      <c r="C22" s="66">
        <v>17864</v>
      </c>
      <c r="D22" s="66">
        <v>31506</v>
      </c>
      <c r="E22" s="66">
        <v>541168</v>
      </c>
      <c r="F22" s="75">
        <f t="shared" si="0"/>
        <v>58.218519942051266</v>
      </c>
      <c r="H22" s="65" t="s">
        <v>83</v>
      </c>
      <c r="I22" s="75">
        <v>53.290885588134003</v>
      </c>
    </row>
    <row r="23" spans="1:11" x14ac:dyDescent="0.25">
      <c r="A23" s="65" t="s">
        <v>85</v>
      </c>
      <c r="B23" s="66">
        <v>54652</v>
      </c>
      <c r="C23" s="66">
        <v>57029</v>
      </c>
      <c r="D23" s="66">
        <v>111681</v>
      </c>
      <c r="E23" s="66">
        <v>1855454</v>
      </c>
      <c r="F23" s="75">
        <f t="shared" si="0"/>
        <v>60.190659536695598</v>
      </c>
      <c r="H23" s="65" t="s">
        <v>67</v>
      </c>
      <c r="I23" s="67">
        <v>50.685446450597347</v>
      </c>
    </row>
    <row r="24" spans="1:11" x14ac:dyDescent="0.25">
      <c r="A24" s="65" t="s">
        <v>86</v>
      </c>
      <c r="B24" s="66">
        <v>129221</v>
      </c>
      <c r="C24" s="66">
        <v>148748</v>
      </c>
      <c r="D24" s="66">
        <v>277969</v>
      </c>
      <c r="E24" s="66">
        <v>4833329</v>
      </c>
      <c r="F24" s="75">
        <f t="shared" si="0"/>
        <v>57.510879147684754</v>
      </c>
      <c r="H24" s="65" t="s">
        <v>82</v>
      </c>
      <c r="I24" s="75">
        <v>49.601736712407678</v>
      </c>
    </row>
    <row r="25" spans="1:11" x14ac:dyDescent="0.25">
      <c r="A25" s="65" t="s">
        <v>87</v>
      </c>
      <c r="B25" s="66">
        <v>49293</v>
      </c>
      <c r="C25" s="66">
        <v>56741</v>
      </c>
      <c r="D25" s="66">
        <v>106034</v>
      </c>
      <c r="E25" s="66">
        <v>1587413</v>
      </c>
      <c r="F25" s="75">
        <f t="shared" si="0"/>
        <v>66.796731537413393</v>
      </c>
      <c r="H25" s="65" t="s">
        <v>73</v>
      </c>
      <c r="I25" s="75">
        <v>46.744414155447537</v>
      </c>
    </row>
    <row r="26" spans="1:11" x14ac:dyDescent="0.25">
      <c r="A26" s="65" t="s">
        <v>88</v>
      </c>
      <c r="B26" s="66">
        <v>4092</v>
      </c>
      <c r="C26" s="66">
        <v>2703</v>
      </c>
      <c r="D26" s="66">
        <v>6795</v>
      </c>
      <c r="E26" s="69" t="s">
        <v>58</v>
      </c>
      <c r="F26" s="74" t="s">
        <v>58</v>
      </c>
      <c r="H26" s="65" t="s">
        <v>70</v>
      </c>
      <c r="I26" s="75">
        <v>40.172165273191077</v>
      </c>
    </row>
    <row r="27" spans="1:11" x14ac:dyDescent="0.25">
      <c r="A27" s="70" t="s">
        <v>96</v>
      </c>
      <c r="B27" s="71">
        <v>1315390</v>
      </c>
      <c r="C27" s="71">
        <v>1897568</v>
      </c>
      <c r="D27" s="71">
        <v>3212958</v>
      </c>
      <c r="E27" s="71">
        <f>SUM(E5:E25)</f>
        <v>59030133</v>
      </c>
      <c r="F27" s="77">
        <f>D27/E27*1000</f>
        <v>54.429116736023616</v>
      </c>
      <c r="H27" s="65" t="s">
        <v>88</v>
      </c>
      <c r="I27" s="74" t="s">
        <v>58</v>
      </c>
    </row>
    <row r="29" spans="1:11" x14ac:dyDescent="0.25">
      <c r="A29" s="250" t="s">
        <v>144</v>
      </c>
    </row>
    <row r="30" spans="1:11" x14ac:dyDescent="0.25">
      <c r="A30" s="48" t="s">
        <v>91</v>
      </c>
      <c r="B30" s="48"/>
      <c r="C30" s="48"/>
      <c r="D30" s="92">
        <f>SUM(D5:D25)</f>
        <v>3206163</v>
      </c>
      <c r="E30" s="92">
        <f>SUM(E5:E25)</f>
        <v>59030133</v>
      </c>
      <c r="F30" s="77">
        <f>D30/E30*1000</f>
        <v>54.314006034850031</v>
      </c>
    </row>
    <row r="31" spans="1:11" x14ac:dyDescent="0.25">
      <c r="A31" t="s">
        <v>90</v>
      </c>
    </row>
  </sheetData>
  <sortState ref="H5:I26">
    <sortCondition descending="1" ref="I5:I26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workbookViewId="0">
      <selection activeCell="L20" sqref="L20"/>
    </sheetView>
  </sheetViews>
  <sheetFormatPr defaultRowHeight="15" x14ac:dyDescent="0.25"/>
  <cols>
    <col min="1" max="1" width="34.28515625" customWidth="1"/>
    <col min="4" max="4" width="11.5703125" customWidth="1"/>
    <col min="6" max="6" width="9.140625" style="8"/>
    <col min="7" max="7" width="14" customWidth="1"/>
    <col min="8" max="8" width="11.85546875" customWidth="1"/>
  </cols>
  <sheetData>
    <row r="1" spans="1:12" x14ac:dyDescent="0.25">
      <c r="A1" s="20" t="s">
        <v>94</v>
      </c>
      <c r="B1" s="14"/>
      <c r="C1" s="14"/>
      <c r="D1" s="14"/>
    </row>
    <row r="2" spans="1:12" x14ac:dyDescent="0.25">
      <c r="A2" s="72"/>
      <c r="B2" s="14"/>
      <c r="C2" s="14"/>
      <c r="D2" s="14"/>
    </row>
    <row r="3" spans="1:12" x14ac:dyDescent="0.25">
      <c r="A3" s="20"/>
      <c r="B3" s="14"/>
      <c r="C3" s="14"/>
      <c r="D3" s="14"/>
    </row>
    <row r="4" spans="1:12" ht="34.5" thickBot="1" x14ac:dyDescent="0.3">
      <c r="A4" s="60" t="s">
        <v>65</v>
      </c>
      <c r="B4" s="60">
        <v>2011</v>
      </c>
      <c r="C4" s="60">
        <v>2021</v>
      </c>
      <c r="D4" s="61" t="s">
        <v>63</v>
      </c>
      <c r="E4" s="61" t="s">
        <v>64</v>
      </c>
      <c r="F4" s="86"/>
      <c r="G4" s="84" t="s">
        <v>65</v>
      </c>
      <c r="H4" s="85" t="s">
        <v>64</v>
      </c>
      <c r="L4" s="20" t="s">
        <v>97</v>
      </c>
    </row>
    <row r="5" spans="1:12" x14ac:dyDescent="0.25">
      <c r="A5" s="62" t="s">
        <v>67</v>
      </c>
      <c r="B5" s="63">
        <v>221519</v>
      </c>
      <c r="C5" s="63">
        <v>215735</v>
      </c>
      <c r="D5" s="63">
        <f>C5-B5</f>
        <v>-5784</v>
      </c>
      <c r="E5" s="79">
        <f>D5/B5</f>
        <v>-2.611062707939274E-2</v>
      </c>
      <c r="F5" s="29"/>
      <c r="G5" s="62" t="s">
        <v>93</v>
      </c>
      <c r="H5" s="79">
        <v>5.6737053795877325E-2</v>
      </c>
    </row>
    <row r="6" spans="1:12" x14ac:dyDescent="0.25">
      <c r="A6" s="65" t="s">
        <v>68</v>
      </c>
      <c r="B6" s="66">
        <v>12018</v>
      </c>
      <c r="C6" s="66">
        <v>11440</v>
      </c>
      <c r="D6" s="66">
        <f t="shared" ref="D6:D27" si="0">C6-B6</f>
        <v>-578</v>
      </c>
      <c r="E6" s="80">
        <f t="shared" ref="E6:E26" si="1">D6/B6</f>
        <v>-4.8094524879347643E-2</v>
      </c>
      <c r="F6" s="29"/>
      <c r="G6" s="65" t="s">
        <v>92</v>
      </c>
      <c r="H6" s="80">
        <v>5.6350401606425703E-2</v>
      </c>
    </row>
    <row r="7" spans="1:12" x14ac:dyDescent="0.25">
      <c r="A7" s="65" t="s">
        <v>69</v>
      </c>
      <c r="B7" s="66">
        <v>99357</v>
      </c>
      <c r="C7" s="66">
        <v>95039</v>
      </c>
      <c r="D7" s="66">
        <f t="shared" si="0"/>
        <v>-4318</v>
      </c>
      <c r="E7" s="80">
        <f t="shared" si="1"/>
        <v>-4.3459444226375592E-2</v>
      </c>
      <c r="F7" s="29"/>
      <c r="G7" s="65" t="s">
        <v>75</v>
      </c>
      <c r="H7" s="80">
        <v>5.03671732952038E-2</v>
      </c>
    </row>
    <row r="8" spans="1:12" x14ac:dyDescent="0.25">
      <c r="A8" s="65" t="s">
        <v>70</v>
      </c>
      <c r="B8" s="66">
        <v>409521</v>
      </c>
      <c r="C8" s="66">
        <v>399432</v>
      </c>
      <c r="D8" s="66">
        <f t="shared" si="0"/>
        <v>-10089</v>
      </c>
      <c r="E8" s="80">
        <f t="shared" si="1"/>
        <v>-2.4636099247657629E-2</v>
      </c>
      <c r="F8" s="29"/>
      <c r="G8" s="65" t="s">
        <v>76</v>
      </c>
      <c r="H8" s="80">
        <v>3.6158230066401315E-2</v>
      </c>
    </row>
    <row r="9" spans="1:12" x14ac:dyDescent="0.25">
      <c r="A9" s="65" t="s">
        <v>71</v>
      </c>
      <c r="B9" s="66">
        <v>39780</v>
      </c>
      <c r="C9" s="66">
        <v>42037</v>
      </c>
      <c r="D9" s="66">
        <f t="shared" si="0"/>
        <v>2257</v>
      </c>
      <c r="E9" s="80">
        <f t="shared" si="1"/>
        <v>5.6737053795877325E-2</v>
      </c>
      <c r="F9" s="29"/>
      <c r="G9" s="65" t="s">
        <v>77</v>
      </c>
      <c r="H9" s="80">
        <v>2.035581972886048E-2</v>
      </c>
    </row>
    <row r="10" spans="1:12" x14ac:dyDescent="0.25">
      <c r="A10" s="65" t="s">
        <v>72</v>
      </c>
      <c r="B10" s="66">
        <v>39840</v>
      </c>
      <c r="C10" s="66">
        <v>42085</v>
      </c>
      <c r="D10" s="66">
        <f t="shared" si="0"/>
        <v>2245</v>
      </c>
      <c r="E10" s="80">
        <f t="shared" si="1"/>
        <v>5.6350401606425703E-2</v>
      </c>
      <c r="F10" s="29"/>
      <c r="G10" s="65" t="s">
        <v>79</v>
      </c>
      <c r="H10" s="80">
        <v>6.2157266879020673E-3</v>
      </c>
    </row>
    <row r="11" spans="1:12" x14ac:dyDescent="0.25">
      <c r="A11" s="65" t="s">
        <v>73</v>
      </c>
      <c r="B11" s="66">
        <v>226824</v>
      </c>
      <c r="C11" s="66">
        <v>226605</v>
      </c>
      <c r="D11" s="66">
        <f t="shared" si="0"/>
        <v>-219</v>
      </c>
      <c r="E11" s="80">
        <f t="shared" si="1"/>
        <v>-9.65506295630092E-4</v>
      </c>
      <c r="F11" s="29"/>
      <c r="G11" s="65" t="s">
        <v>73</v>
      </c>
      <c r="H11" s="80">
        <v>-9.65506295630092E-4</v>
      </c>
    </row>
    <row r="12" spans="1:12" x14ac:dyDescent="0.25">
      <c r="A12" s="65" t="s">
        <v>74</v>
      </c>
      <c r="B12" s="66">
        <v>85262</v>
      </c>
      <c r="C12" s="66">
        <v>82168</v>
      </c>
      <c r="D12" s="66">
        <f t="shared" si="0"/>
        <v>-3094</v>
      </c>
      <c r="E12" s="80">
        <f t="shared" si="1"/>
        <v>-3.6288147122985621E-2</v>
      </c>
      <c r="F12" s="29"/>
      <c r="G12" s="65" t="s">
        <v>78</v>
      </c>
      <c r="H12" s="80">
        <v>-6.2911343399148275E-3</v>
      </c>
    </row>
    <row r="13" spans="1:12" x14ac:dyDescent="0.25">
      <c r="A13" s="65" t="s">
        <v>75</v>
      </c>
      <c r="B13" s="66">
        <v>226596</v>
      </c>
      <c r="C13" s="66">
        <v>238009</v>
      </c>
      <c r="D13" s="66">
        <f>C13-B13</f>
        <v>11413</v>
      </c>
      <c r="E13" s="80">
        <f t="shared" si="1"/>
        <v>5.03671732952038E-2</v>
      </c>
      <c r="F13" s="29"/>
      <c r="G13" s="70" t="s">
        <v>91</v>
      </c>
      <c r="H13" s="82">
        <v>-1.5950809760866488E-2</v>
      </c>
    </row>
    <row r="14" spans="1:12" x14ac:dyDescent="0.25">
      <c r="A14" s="65" t="s">
        <v>76</v>
      </c>
      <c r="B14" s="66">
        <v>208279</v>
      </c>
      <c r="C14" s="66">
        <v>215810</v>
      </c>
      <c r="D14" s="66">
        <f t="shared" si="0"/>
        <v>7531</v>
      </c>
      <c r="E14" s="80">
        <f t="shared" si="1"/>
        <v>3.6158230066401315E-2</v>
      </c>
      <c r="F14" s="29"/>
      <c r="G14" s="65" t="s">
        <v>83</v>
      </c>
      <c r="H14" s="80">
        <v>-1.7164375575906877E-2</v>
      </c>
    </row>
    <row r="15" spans="1:12" x14ac:dyDescent="0.25">
      <c r="A15" s="65" t="s">
        <v>77</v>
      </c>
      <c r="B15" s="66">
        <v>49126</v>
      </c>
      <c r="C15" s="66">
        <v>50126</v>
      </c>
      <c r="D15" s="66">
        <f t="shared" si="0"/>
        <v>1000</v>
      </c>
      <c r="E15" s="80">
        <f t="shared" si="1"/>
        <v>2.035581972886048E-2</v>
      </c>
      <c r="F15" s="29"/>
      <c r="G15" s="65" t="s">
        <v>70</v>
      </c>
      <c r="H15" s="80">
        <v>-2.4636099247657629E-2</v>
      </c>
    </row>
    <row r="16" spans="1:12" x14ac:dyDescent="0.25">
      <c r="A16" s="65" t="s">
        <v>78</v>
      </c>
      <c r="B16" s="66">
        <v>82656</v>
      </c>
      <c r="C16" s="66">
        <v>82136</v>
      </c>
      <c r="D16" s="66">
        <f t="shared" si="0"/>
        <v>-520</v>
      </c>
      <c r="E16" s="80">
        <f t="shared" si="1"/>
        <v>-6.2911343399148275E-3</v>
      </c>
      <c r="F16" s="29"/>
      <c r="G16" s="65" t="s">
        <v>67</v>
      </c>
      <c r="H16" s="80">
        <v>-2.611062707939274E-2</v>
      </c>
    </row>
    <row r="17" spans="1:12" x14ac:dyDescent="0.25">
      <c r="A17" s="65" t="s">
        <v>79</v>
      </c>
      <c r="B17" s="66">
        <v>400275</v>
      </c>
      <c r="C17" s="66">
        <v>402763</v>
      </c>
      <c r="D17" s="66">
        <f t="shared" si="0"/>
        <v>2488</v>
      </c>
      <c r="E17" s="80">
        <f t="shared" si="1"/>
        <v>6.2157266879020673E-3</v>
      </c>
      <c r="F17" s="29"/>
      <c r="G17" s="65" t="s">
        <v>87</v>
      </c>
      <c r="H17" s="80">
        <v>-2.9463721819995788E-2</v>
      </c>
    </row>
    <row r="18" spans="1:12" x14ac:dyDescent="0.25">
      <c r="A18" s="65" t="s">
        <v>80</v>
      </c>
      <c r="B18" s="68">
        <v>73131</v>
      </c>
      <c r="C18" s="68">
        <v>70608</v>
      </c>
      <c r="D18" s="68">
        <f t="shared" si="0"/>
        <v>-2523</v>
      </c>
      <c r="E18" s="81">
        <f t="shared" si="1"/>
        <v>-3.4499733355211878E-2</v>
      </c>
      <c r="F18" s="87"/>
      <c r="G18" s="70" t="s">
        <v>80</v>
      </c>
      <c r="H18" s="89">
        <v>-3.4499733355211878E-2</v>
      </c>
    </row>
    <row r="19" spans="1:12" x14ac:dyDescent="0.25">
      <c r="A19" s="65" t="s">
        <v>81</v>
      </c>
      <c r="B19" s="66">
        <v>19506</v>
      </c>
      <c r="C19" s="66">
        <v>16942</v>
      </c>
      <c r="D19" s="66">
        <f t="shared" si="0"/>
        <v>-2564</v>
      </c>
      <c r="E19" s="80">
        <f t="shared" si="1"/>
        <v>-0.13144673433815238</v>
      </c>
      <c r="F19" s="29"/>
      <c r="G19" s="65" t="s">
        <v>74</v>
      </c>
      <c r="H19" s="80">
        <v>-3.6288147122985621E-2</v>
      </c>
    </row>
    <row r="20" spans="1:12" x14ac:dyDescent="0.25">
      <c r="A20" s="65" t="s">
        <v>82</v>
      </c>
      <c r="B20" s="66">
        <v>298256</v>
      </c>
      <c r="C20" s="66">
        <v>278981</v>
      </c>
      <c r="D20" s="66">
        <f t="shared" si="0"/>
        <v>-19275</v>
      </c>
      <c r="E20" s="80">
        <f t="shared" si="1"/>
        <v>-6.4625690681830369E-2</v>
      </c>
      <c r="F20" s="29"/>
      <c r="G20" s="65" t="s">
        <v>69</v>
      </c>
      <c r="H20" s="80">
        <v>-4.3459444226375592E-2</v>
      </c>
      <c r="L20" s="250" t="s">
        <v>144</v>
      </c>
    </row>
    <row r="21" spans="1:12" x14ac:dyDescent="0.25">
      <c r="A21" s="65" t="s">
        <v>83</v>
      </c>
      <c r="B21" s="66">
        <v>212708</v>
      </c>
      <c r="C21" s="66">
        <v>209057</v>
      </c>
      <c r="D21" s="66">
        <f t="shared" si="0"/>
        <v>-3651</v>
      </c>
      <c r="E21" s="80">
        <f t="shared" si="1"/>
        <v>-1.7164375575906877E-2</v>
      </c>
      <c r="F21" s="29"/>
      <c r="G21" s="65" t="s">
        <v>85</v>
      </c>
      <c r="H21" s="80">
        <v>-4.4595958731842522E-2</v>
      </c>
    </row>
    <row r="22" spans="1:12" x14ac:dyDescent="0.25">
      <c r="A22" s="65" t="s">
        <v>84</v>
      </c>
      <c r="B22" s="66">
        <v>35129</v>
      </c>
      <c r="C22" s="66">
        <v>31506</v>
      </c>
      <c r="D22" s="66">
        <f t="shared" si="0"/>
        <v>-3623</v>
      </c>
      <c r="E22" s="80">
        <f t="shared" si="1"/>
        <v>-0.1031341626576333</v>
      </c>
      <c r="F22" s="29"/>
      <c r="G22" s="65" t="s">
        <v>86</v>
      </c>
      <c r="H22" s="80">
        <v>-4.5167251767324591E-2</v>
      </c>
    </row>
    <row r="23" spans="1:12" x14ac:dyDescent="0.25">
      <c r="A23" s="65" t="s">
        <v>85</v>
      </c>
      <c r="B23" s="66">
        <v>116894</v>
      </c>
      <c r="C23" s="66">
        <v>111681</v>
      </c>
      <c r="D23" s="66">
        <f t="shared" si="0"/>
        <v>-5213</v>
      </c>
      <c r="E23" s="80">
        <f t="shared" si="1"/>
        <v>-4.4595958731842522E-2</v>
      </c>
      <c r="F23" s="29"/>
      <c r="G23" s="65" t="s">
        <v>68</v>
      </c>
      <c r="H23" s="80">
        <v>-4.8094524879347643E-2</v>
      </c>
    </row>
    <row r="24" spans="1:12" x14ac:dyDescent="0.25">
      <c r="A24" s="65" t="s">
        <v>86</v>
      </c>
      <c r="B24" s="66">
        <v>291118</v>
      </c>
      <c r="C24" s="66">
        <v>277969</v>
      </c>
      <c r="D24" s="66">
        <f t="shared" si="0"/>
        <v>-13149</v>
      </c>
      <c r="E24" s="80">
        <f t="shared" si="1"/>
        <v>-4.5167251767324591E-2</v>
      </c>
      <c r="F24" s="29"/>
      <c r="G24" s="65" t="s">
        <v>82</v>
      </c>
      <c r="H24" s="80">
        <v>-6.4625690681830369E-2</v>
      </c>
    </row>
    <row r="25" spans="1:12" x14ac:dyDescent="0.25">
      <c r="A25" s="65" t="s">
        <v>87</v>
      </c>
      <c r="B25" s="66">
        <v>109253</v>
      </c>
      <c r="C25" s="66">
        <v>106034</v>
      </c>
      <c r="D25" s="66">
        <f t="shared" si="0"/>
        <v>-3219</v>
      </c>
      <c r="E25" s="80">
        <f t="shared" si="1"/>
        <v>-2.9463721819995788E-2</v>
      </c>
      <c r="F25" s="29"/>
      <c r="G25" s="65" t="s">
        <v>84</v>
      </c>
      <c r="H25" s="80">
        <v>-0.1031341626576333</v>
      </c>
    </row>
    <row r="26" spans="1:12" x14ac:dyDescent="0.25">
      <c r="A26" s="65" t="s">
        <v>88</v>
      </c>
      <c r="B26" s="66">
        <v>7990</v>
      </c>
      <c r="C26" s="66">
        <v>6795</v>
      </c>
      <c r="D26" s="66">
        <f t="shared" si="0"/>
        <v>-1195</v>
      </c>
      <c r="E26" s="80">
        <f t="shared" si="1"/>
        <v>-0.14956195244055068</v>
      </c>
      <c r="F26" s="29"/>
      <c r="G26" s="65" t="s">
        <v>81</v>
      </c>
      <c r="H26" s="80">
        <v>-0.13144673433815238</v>
      </c>
    </row>
    <row r="27" spans="1:12" x14ac:dyDescent="0.25">
      <c r="A27" s="70" t="s">
        <v>0</v>
      </c>
      <c r="B27" s="71">
        <v>3265038</v>
      </c>
      <c r="C27" s="71">
        <v>3212958</v>
      </c>
      <c r="D27" s="71">
        <f t="shared" si="0"/>
        <v>-52080</v>
      </c>
      <c r="E27" s="82">
        <f>D27/B27</f>
        <v>-1.5950809760866488E-2</v>
      </c>
      <c r="F27" s="88"/>
      <c r="G27" s="65" t="s">
        <v>88</v>
      </c>
      <c r="H27" s="80">
        <v>-0.14956195244055068</v>
      </c>
    </row>
    <row r="29" spans="1:12" x14ac:dyDescent="0.25">
      <c r="A29" s="250" t="s">
        <v>144</v>
      </c>
    </row>
  </sheetData>
  <sortState ref="A33:B54">
    <sortCondition descending="1" ref="B33:B5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9"/>
  <sheetViews>
    <sheetView workbookViewId="0">
      <selection activeCell="A29" sqref="A29"/>
    </sheetView>
  </sheetViews>
  <sheetFormatPr defaultRowHeight="15" x14ac:dyDescent="0.25"/>
  <cols>
    <col min="1" max="1" width="23.42578125" customWidth="1"/>
    <col min="5" max="5" width="16.140625" customWidth="1"/>
  </cols>
  <sheetData>
    <row r="2" spans="1:5" x14ac:dyDescent="0.25">
      <c r="A2" s="20" t="s">
        <v>152</v>
      </c>
    </row>
    <row r="3" spans="1:5" x14ac:dyDescent="0.25">
      <c r="B3" s="20"/>
      <c r="C3" s="20"/>
      <c r="D3" s="90"/>
      <c r="E3" s="90"/>
    </row>
    <row r="4" spans="1:5" ht="15.75" thickBot="1" x14ac:dyDescent="0.3">
      <c r="A4" s="60" t="s">
        <v>65</v>
      </c>
      <c r="B4" s="73" t="s">
        <v>30</v>
      </c>
      <c r="C4" s="73" t="s">
        <v>31</v>
      </c>
      <c r="D4" s="61" t="s">
        <v>0</v>
      </c>
      <c r="E4" s="61" t="s">
        <v>42</v>
      </c>
    </row>
    <row r="5" spans="1:5" x14ac:dyDescent="0.25">
      <c r="A5" s="62" t="s">
        <v>67</v>
      </c>
      <c r="B5" s="63">
        <v>74511</v>
      </c>
      <c r="C5" s="63">
        <v>141224</v>
      </c>
      <c r="D5" s="63">
        <v>215735</v>
      </c>
      <c r="E5" s="79">
        <f>D5/$D$27</f>
        <v>6.7145291037106619E-2</v>
      </c>
    </row>
    <row r="6" spans="1:5" x14ac:dyDescent="0.25">
      <c r="A6" s="65" t="s">
        <v>68</v>
      </c>
      <c r="B6" s="66">
        <v>4361</v>
      </c>
      <c r="C6" s="66">
        <v>7079</v>
      </c>
      <c r="D6" s="66">
        <v>11440</v>
      </c>
      <c r="E6" s="80">
        <f t="shared" ref="E6:E27" si="0">D6/$D$27</f>
        <v>3.5605818687950482E-3</v>
      </c>
    </row>
    <row r="7" spans="1:5" x14ac:dyDescent="0.25">
      <c r="A7" s="65" t="s">
        <v>69</v>
      </c>
      <c r="B7" s="66">
        <v>40034</v>
      </c>
      <c r="C7" s="66">
        <v>55005</v>
      </c>
      <c r="D7" s="66">
        <v>95039</v>
      </c>
      <c r="E7" s="80">
        <f t="shared" si="0"/>
        <v>2.9579907362623475E-2</v>
      </c>
    </row>
    <row r="8" spans="1:5" x14ac:dyDescent="0.25">
      <c r="A8" s="65" t="s">
        <v>70</v>
      </c>
      <c r="B8" s="66">
        <v>134216</v>
      </c>
      <c r="C8" s="66">
        <v>265216</v>
      </c>
      <c r="D8" s="66">
        <v>399432</v>
      </c>
      <c r="E8" s="80">
        <f>D8/$D$27</f>
        <v>0.12431908540354403</v>
      </c>
    </row>
    <row r="9" spans="1:5" x14ac:dyDescent="0.25">
      <c r="A9" s="65" t="s">
        <v>71</v>
      </c>
      <c r="B9" s="66">
        <v>15711</v>
      </c>
      <c r="C9" s="66">
        <v>26326</v>
      </c>
      <c r="D9" s="66">
        <v>42037</v>
      </c>
      <c r="E9" s="80">
        <f t="shared" si="0"/>
        <v>1.3083582169452573E-2</v>
      </c>
    </row>
    <row r="10" spans="1:5" x14ac:dyDescent="0.25">
      <c r="A10" s="65" t="s">
        <v>72</v>
      </c>
      <c r="B10" s="66">
        <v>15229</v>
      </c>
      <c r="C10" s="66">
        <v>26856</v>
      </c>
      <c r="D10" s="66">
        <v>42085</v>
      </c>
      <c r="E10" s="80">
        <f t="shared" si="0"/>
        <v>1.3098521673797167E-2</v>
      </c>
    </row>
    <row r="11" spans="1:5" x14ac:dyDescent="0.25">
      <c r="A11" s="65" t="s">
        <v>73</v>
      </c>
      <c r="B11" s="66">
        <v>80141</v>
      </c>
      <c r="C11" s="66">
        <v>146464</v>
      </c>
      <c r="D11" s="66">
        <v>226605</v>
      </c>
      <c r="E11" s="80">
        <f t="shared" si="0"/>
        <v>7.0528466291809602E-2</v>
      </c>
    </row>
    <row r="12" spans="1:5" x14ac:dyDescent="0.25">
      <c r="A12" s="65" t="s">
        <v>74</v>
      </c>
      <c r="B12" s="66">
        <v>34528</v>
      </c>
      <c r="C12" s="66">
        <v>47640</v>
      </c>
      <c r="D12" s="66">
        <v>82168</v>
      </c>
      <c r="E12" s="80">
        <f t="shared" si="0"/>
        <v>2.5573941520555202E-2</v>
      </c>
    </row>
    <row r="13" spans="1:5" x14ac:dyDescent="0.25">
      <c r="A13" s="65" t="s">
        <v>75</v>
      </c>
      <c r="B13" s="66">
        <v>81084</v>
      </c>
      <c r="C13" s="66">
        <v>156925</v>
      </c>
      <c r="D13" s="66">
        <v>238009</v>
      </c>
      <c r="E13" s="80">
        <f t="shared" si="0"/>
        <v>7.4077843532346199E-2</v>
      </c>
    </row>
    <row r="14" spans="1:5" x14ac:dyDescent="0.25">
      <c r="A14" s="65" t="s">
        <v>76</v>
      </c>
      <c r="B14" s="66">
        <v>82117</v>
      </c>
      <c r="C14" s="66">
        <v>133693</v>
      </c>
      <c r="D14" s="66">
        <v>215810</v>
      </c>
      <c r="E14" s="80">
        <f t="shared" si="0"/>
        <v>6.7168634012645043E-2</v>
      </c>
    </row>
    <row r="15" spans="1:5" x14ac:dyDescent="0.25">
      <c r="A15" s="65" t="s">
        <v>77</v>
      </c>
      <c r="B15" s="66">
        <v>19079</v>
      </c>
      <c r="C15" s="66">
        <v>31047</v>
      </c>
      <c r="D15" s="66">
        <v>50126</v>
      </c>
      <c r="E15" s="80">
        <f t="shared" si="0"/>
        <v>1.5601199891190611E-2</v>
      </c>
    </row>
    <row r="16" spans="1:5" x14ac:dyDescent="0.25">
      <c r="A16" s="65" t="s">
        <v>78</v>
      </c>
      <c r="B16" s="66">
        <v>30047</v>
      </c>
      <c r="C16" s="66">
        <v>52089</v>
      </c>
      <c r="D16" s="66">
        <v>82136</v>
      </c>
      <c r="E16" s="80">
        <f t="shared" si="0"/>
        <v>2.5563981850992137E-2</v>
      </c>
    </row>
    <row r="17" spans="1:5" x14ac:dyDescent="0.25">
      <c r="A17" s="65" t="s">
        <v>79</v>
      </c>
      <c r="B17" s="66">
        <v>191004</v>
      </c>
      <c r="C17" s="66">
        <v>211759</v>
      </c>
      <c r="D17" s="66">
        <v>402763</v>
      </c>
      <c r="E17" s="80">
        <f t="shared" si="0"/>
        <v>0.12535582475712412</v>
      </c>
    </row>
    <row r="18" spans="1:5" x14ac:dyDescent="0.25">
      <c r="A18" s="65" t="s">
        <v>80</v>
      </c>
      <c r="B18" s="68">
        <v>28804</v>
      </c>
      <c r="C18" s="68">
        <v>41804</v>
      </c>
      <c r="D18" s="68">
        <v>70608</v>
      </c>
      <c r="E18" s="81">
        <f t="shared" si="0"/>
        <v>2.1976010890898668E-2</v>
      </c>
    </row>
    <row r="19" spans="1:5" x14ac:dyDescent="0.25">
      <c r="A19" s="65" t="s">
        <v>81</v>
      </c>
      <c r="B19" s="66">
        <v>7537</v>
      </c>
      <c r="C19" s="66">
        <v>9405</v>
      </c>
      <c r="D19" s="66">
        <v>16942</v>
      </c>
      <c r="E19" s="80">
        <f t="shared" si="0"/>
        <v>5.2730225542942048E-3</v>
      </c>
    </row>
    <row r="20" spans="1:5" x14ac:dyDescent="0.25">
      <c r="A20" s="65" t="s">
        <v>82</v>
      </c>
      <c r="B20" s="66">
        <v>127257</v>
      </c>
      <c r="C20" s="66">
        <v>151724</v>
      </c>
      <c r="D20" s="66">
        <v>278981</v>
      </c>
      <c r="E20" s="80">
        <f t="shared" si="0"/>
        <v>8.682995544915309E-2</v>
      </c>
    </row>
    <row r="21" spans="1:5" x14ac:dyDescent="0.25">
      <c r="A21" s="65" t="s">
        <v>83</v>
      </c>
      <c r="B21" s="66">
        <v>98830</v>
      </c>
      <c r="C21" s="66">
        <v>110227</v>
      </c>
      <c r="D21" s="66">
        <v>209057</v>
      </c>
      <c r="E21" s="80">
        <f t="shared" si="0"/>
        <v>6.5066832495164886E-2</v>
      </c>
    </row>
    <row r="22" spans="1:5" x14ac:dyDescent="0.25">
      <c r="A22" s="65" t="s">
        <v>84</v>
      </c>
      <c r="B22" s="66">
        <v>13642</v>
      </c>
      <c r="C22" s="66">
        <v>17864</v>
      </c>
      <c r="D22" s="66">
        <v>31506</v>
      </c>
      <c r="E22" s="80">
        <f t="shared" si="0"/>
        <v>9.8059171641832858E-3</v>
      </c>
    </row>
    <row r="23" spans="1:5" x14ac:dyDescent="0.25">
      <c r="A23" s="65" t="s">
        <v>85</v>
      </c>
      <c r="B23" s="66">
        <v>54652</v>
      </c>
      <c r="C23" s="66">
        <v>57029</v>
      </c>
      <c r="D23" s="66">
        <v>111681</v>
      </c>
      <c r="E23" s="80">
        <f t="shared" si="0"/>
        <v>3.4759558014763964E-2</v>
      </c>
    </row>
    <row r="24" spans="1:5" x14ac:dyDescent="0.25">
      <c r="A24" s="65" t="s">
        <v>86</v>
      </c>
      <c r="B24" s="66">
        <v>129221</v>
      </c>
      <c r="C24" s="66">
        <v>148748</v>
      </c>
      <c r="D24" s="66">
        <v>277969</v>
      </c>
      <c r="E24" s="80">
        <f t="shared" si="0"/>
        <v>8.6514980899221217E-2</v>
      </c>
    </row>
    <row r="25" spans="1:5" x14ac:dyDescent="0.25">
      <c r="A25" s="65" t="s">
        <v>87</v>
      </c>
      <c r="B25" s="66">
        <v>49293</v>
      </c>
      <c r="C25" s="66">
        <v>56741</v>
      </c>
      <c r="D25" s="66">
        <v>106034</v>
      </c>
      <c r="E25" s="80">
        <f t="shared" si="0"/>
        <v>3.300198757655718E-2</v>
      </c>
    </row>
    <row r="26" spans="1:5" x14ac:dyDescent="0.25">
      <c r="A26" s="65" t="s">
        <v>88</v>
      </c>
      <c r="B26" s="66">
        <v>4092</v>
      </c>
      <c r="C26" s="66">
        <v>2703</v>
      </c>
      <c r="D26" s="66">
        <v>6795</v>
      </c>
      <c r="E26" s="80">
        <f t="shared" si="0"/>
        <v>2.1148735837816742E-3</v>
      </c>
    </row>
    <row r="27" spans="1:5" x14ac:dyDescent="0.25">
      <c r="A27" s="70" t="s">
        <v>96</v>
      </c>
      <c r="B27" s="71">
        <v>1315390</v>
      </c>
      <c r="C27" s="71">
        <v>1897568</v>
      </c>
      <c r="D27" s="71">
        <v>3212958</v>
      </c>
      <c r="E27" s="82">
        <f t="shared" si="0"/>
        <v>1</v>
      </c>
    </row>
    <row r="29" spans="1:5" x14ac:dyDescent="0.25">
      <c r="A29" s="250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T26"/>
  <sheetViews>
    <sheetView workbookViewId="0">
      <selection activeCell="N21" sqref="N21"/>
    </sheetView>
  </sheetViews>
  <sheetFormatPr defaultRowHeight="15" x14ac:dyDescent="0.25"/>
  <cols>
    <col min="1" max="1" width="14.85546875" customWidth="1"/>
    <col min="2" max="2" width="37" bestFit="1" customWidth="1"/>
    <col min="3" max="3" width="14" customWidth="1"/>
    <col min="4" max="4" width="9.140625" style="48"/>
    <col min="5" max="5" width="11.7109375" customWidth="1"/>
    <col min="6" max="6" width="10.28515625" customWidth="1"/>
    <col min="16" max="16" width="10.85546875" customWidth="1"/>
    <col min="17" max="17" width="15.140625" customWidth="1"/>
    <col min="19" max="19" width="11.5703125" style="48" customWidth="1"/>
  </cols>
  <sheetData>
    <row r="3" spans="2:20" s="98" customFormat="1" ht="90" x14ac:dyDescent="0.25">
      <c r="B3" s="93" t="s">
        <v>98</v>
      </c>
      <c r="C3" s="98" t="s">
        <v>0</v>
      </c>
      <c r="D3" s="99" t="s">
        <v>99</v>
      </c>
      <c r="E3" s="98" t="s">
        <v>100</v>
      </c>
      <c r="F3" s="98" t="s">
        <v>101</v>
      </c>
      <c r="G3" s="98" t="s">
        <v>102</v>
      </c>
      <c r="H3" s="98" t="s">
        <v>103</v>
      </c>
      <c r="I3" s="98" t="s">
        <v>50</v>
      </c>
      <c r="N3" s="22" t="s">
        <v>104</v>
      </c>
      <c r="S3" s="100"/>
    </row>
    <row r="4" spans="2:20" x14ac:dyDescent="0.25">
      <c r="B4" s="101" t="s">
        <v>0</v>
      </c>
      <c r="C4" s="95">
        <v>1</v>
      </c>
      <c r="D4" s="102">
        <v>6.3809735452502028E-2</v>
      </c>
      <c r="E4" s="102">
        <v>0.1532220464755531</v>
      </c>
      <c r="F4" s="102">
        <v>0.38656683342888393</v>
      </c>
      <c r="G4" s="103">
        <v>0.20869460478474969</v>
      </c>
      <c r="H4" s="102">
        <v>1.3331017710159919E-2</v>
      </c>
      <c r="I4" s="102">
        <v>0.17437576214815129</v>
      </c>
      <c r="J4" s="104"/>
      <c r="S4"/>
      <c r="T4" s="48"/>
    </row>
    <row r="5" spans="2:20" x14ac:dyDescent="0.25">
      <c r="B5" s="94" t="s">
        <v>79</v>
      </c>
      <c r="C5" s="95">
        <v>0.12535582475712409</v>
      </c>
      <c r="D5" s="96">
        <v>1.5157372116286609E-2</v>
      </c>
      <c r="E5" s="96">
        <v>1.297153588686811E-2</v>
      </c>
      <c r="F5" s="96">
        <v>4.0145560570664172E-2</v>
      </c>
      <c r="G5" s="97">
        <v>1.4708564506601079E-2</v>
      </c>
      <c r="H5" s="96">
        <v>7.5874007690109862E-3</v>
      </c>
      <c r="I5" s="96">
        <v>3.4785390907693163E-2</v>
      </c>
      <c r="J5" s="104"/>
      <c r="S5"/>
      <c r="T5" s="48"/>
    </row>
    <row r="6" spans="2:20" x14ac:dyDescent="0.25">
      <c r="B6" s="94" t="s">
        <v>70</v>
      </c>
      <c r="C6" s="95">
        <v>0.124319085403544</v>
      </c>
      <c r="D6" s="96">
        <v>5.5836397487922344E-3</v>
      </c>
      <c r="E6" s="96">
        <v>1.9100778783911899E-2</v>
      </c>
      <c r="F6" s="96">
        <v>5.198511776375539E-2</v>
      </c>
      <c r="G6" s="97">
        <v>3.2206147730533673E-2</v>
      </c>
      <c r="H6" s="96">
        <v>9.9845687369707302E-4</v>
      </c>
      <c r="I6" s="96">
        <v>1.444494450285376E-2</v>
      </c>
      <c r="J6" s="104"/>
      <c r="S6"/>
      <c r="T6" s="48"/>
    </row>
    <row r="7" spans="2:20" x14ac:dyDescent="0.25">
      <c r="B7" s="94" t="s">
        <v>82</v>
      </c>
      <c r="C7" s="95">
        <v>8.682995544915309E-2</v>
      </c>
      <c r="D7" s="96">
        <v>5.6869713205090142E-3</v>
      </c>
      <c r="E7" s="96">
        <v>9.3754726952546535E-3</v>
      </c>
      <c r="F7" s="96">
        <v>4.2975974164617153E-2</v>
      </c>
      <c r="G7" s="97">
        <v>1.376862069158701E-2</v>
      </c>
      <c r="H7" s="96">
        <v>2.2502628419045629E-4</v>
      </c>
      <c r="I7" s="96">
        <v>1.479789029299481E-2</v>
      </c>
      <c r="J7" s="104"/>
      <c r="S7"/>
      <c r="T7" s="48"/>
    </row>
    <row r="8" spans="2:20" x14ac:dyDescent="0.25">
      <c r="B8" s="94" t="s">
        <v>86</v>
      </c>
      <c r="C8" s="95">
        <v>8.6514980899221217E-2</v>
      </c>
      <c r="D8" s="96">
        <v>4.7523185799503136E-3</v>
      </c>
      <c r="E8" s="96">
        <v>1.6420071473078699E-2</v>
      </c>
      <c r="F8" s="96">
        <v>3.6708229612712022E-2</v>
      </c>
      <c r="G8" s="97">
        <v>1.3189714898233959E-2</v>
      </c>
      <c r="H8" s="96">
        <v>5.0918810641159952E-4</v>
      </c>
      <c r="I8" s="96">
        <v>1.493545822883461E-2</v>
      </c>
      <c r="J8" s="104"/>
      <c r="S8"/>
      <c r="T8" s="48"/>
    </row>
    <row r="9" spans="2:20" x14ac:dyDescent="0.25">
      <c r="B9" s="94" t="s">
        <v>105</v>
      </c>
      <c r="C9" s="95">
        <v>7.4077843532346199E-2</v>
      </c>
      <c r="D9" s="96">
        <v>3.3950023623091239E-3</v>
      </c>
      <c r="E9" s="96">
        <v>1.2119984139226219E-2</v>
      </c>
      <c r="F9" s="96">
        <v>2.7476238407100249E-2</v>
      </c>
      <c r="G9" s="97">
        <v>2.0846522114512541E-2</v>
      </c>
      <c r="H9" s="96">
        <v>2.8634049993806328E-4</v>
      </c>
      <c r="I9" s="96">
        <v>9.9537560092600036E-3</v>
      </c>
      <c r="J9" s="104"/>
      <c r="S9"/>
      <c r="T9" s="48"/>
    </row>
    <row r="10" spans="2:20" x14ac:dyDescent="0.25">
      <c r="B10" s="94" t="s">
        <v>73</v>
      </c>
      <c r="C10" s="95">
        <v>7.0528466291809602E-2</v>
      </c>
      <c r="D10" s="96">
        <v>3.2434286411462589E-3</v>
      </c>
      <c r="E10" s="96">
        <v>9.1439103779134365E-3</v>
      </c>
      <c r="F10" s="96">
        <v>2.861630933239712E-2</v>
      </c>
      <c r="G10" s="97">
        <v>1.9595027385978899E-2</v>
      </c>
      <c r="H10" s="96">
        <v>3.6664033579025931E-4</v>
      </c>
      <c r="I10" s="96">
        <v>9.5631502185836229E-3</v>
      </c>
      <c r="S10"/>
      <c r="T10" s="48"/>
    </row>
    <row r="11" spans="2:20" x14ac:dyDescent="0.25">
      <c r="B11" s="94" t="s">
        <v>76</v>
      </c>
      <c r="C11" s="95">
        <v>6.7168634012645043E-2</v>
      </c>
      <c r="D11" s="96">
        <v>3.7115331106102232E-3</v>
      </c>
      <c r="E11" s="96">
        <v>9.5180204658759926E-3</v>
      </c>
      <c r="F11" s="96">
        <v>2.5166840027164999E-2</v>
      </c>
      <c r="G11" s="97">
        <v>1.7153974624006911E-2</v>
      </c>
      <c r="H11" s="96">
        <v>2.1195421788893599E-4</v>
      </c>
      <c r="I11" s="96">
        <v>1.140631156709798E-2</v>
      </c>
      <c r="J11" s="104"/>
      <c r="S11"/>
      <c r="T11" s="48"/>
    </row>
    <row r="12" spans="2:20" x14ac:dyDescent="0.25">
      <c r="B12" s="94" t="s">
        <v>67</v>
      </c>
      <c r="C12" s="95">
        <v>6.7145291037106619E-2</v>
      </c>
      <c r="D12" s="96">
        <v>3.1849155824632629E-3</v>
      </c>
      <c r="E12" s="96">
        <v>9.9637156788230652E-3</v>
      </c>
      <c r="F12" s="96">
        <v>2.760229047500776E-2</v>
      </c>
      <c r="G12" s="97">
        <v>1.689004338058574E-2</v>
      </c>
      <c r="H12" s="96">
        <v>2.1413289560585601E-4</v>
      </c>
      <c r="I12" s="96">
        <v>9.2901930246209255E-3</v>
      </c>
      <c r="J12" s="104"/>
      <c r="S12"/>
      <c r="T12" s="48"/>
    </row>
    <row r="13" spans="2:20" x14ac:dyDescent="0.25">
      <c r="B13" s="94" t="s">
        <v>83</v>
      </c>
      <c r="C13" s="95">
        <v>6.5066832495164886E-2</v>
      </c>
      <c r="D13" s="96">
        <v>4.5248023783690918E-3</v>
      </c>
      <c r="E13" s="96">
        <v>5.5957780960722179E-3</v>
      </c>
      <c r="F13" s="96">
        <v>2.7970487009167249E-2</v>
      </c>
      <c r="G13" s="97">
        <v>1.210068727944779E-2</v>
      </c>
      <c r="H13" s="96">
        <v>3.4174116188260162E-4</v>
      </c>
      <c r="I13" s="96">
        <v>1.453333657022594E-2</v>
      </c>
      <c r="J13" s="104"/>
      <c r="S13"/>
      <c r="T13" s="48"/>
    </row>
    <row r="14" spans="2:20" x14ac:dyDescent="0.25">
      <c r="B14" s="94" t="s">
        <v>85</v>
      </c>
      <c r="C14" s="95">
        <v>3.4759558014763957E-2</v>
      </c>
      <c r="D14" s="96">
        <v>2.269248462009152E-3</v>
      </c>
      <c r="E14" s="96">
        <v>5.7881242145088729E-3</v>
      </c>
      <c r="F14" s="96">
        <v>1.510166021466823E-2</v>
      </c>
      <c r="G14" s="97">
        <v>5.5886195835737661E-3</v>
      </c>
      <c r="H14" s="96">
        <v>3.70375211876408E-5</v>
      </c>
      <c r="I14" s="96">
        <v>5.9748680188163057E-3</v>
      </c>
      <c r="J14" s="104"/>
      <c r="S14"/>
      <c r="T14" s="48"/>
    </row>
    <row r="15" spans="2:20" x14ac:dyDescent="0.25">
      <c r="B15" s="94" t="s">
        <v>87</v>
      </c>
      <c r="C15" s="95">
        <v>3.300198757655718E-2</v>
      </c>
      <c r="D15" s="96">
        <v>1.823242009388234E-3</v>
      </c>
      <c r="E15" s="96">
        <v>6.5304308366309167E-3</v>
      </c>
      <c r="F15" s="96">
        <v>1.186009901156504E-2</v>
      </c>
      <c r="G15" s="97">
        <v>6.1258192606314802E-3</v>
      </c>
      <c r="H15" s="96">
        <v>2.1226545756278169E-4</v>
      </c>
      <c r="I15" s="96">
        <v>6.4501310007787213E-3</v>
      </c>
      <c r="J15" s="104"/>
      <c r="S15"/>
      <c r="T15" s="48"/>
    </row>
    <row r="16" spans="2:20" x14ac:dyDescent="0.25">
      <c r="B16" s="94" t="s">
        <v>69</v>
      </c>
      <c r="C16" s="95">
        <v>2.9579907362623479E-2</v>
      </c>
      <c r="D16" s="96">
        <v>2.2449717674491851E-3</v>
      </c>
      <c r="E16" s="96">
        <v>4.5388081636921493E-3</v>
      </c>
      <c r="F16" s="96">
        <v>8.8678407872122816E-3</v>
      </c>
      <c r="G16" s="97">
        <v>7.1348582832393079E-3</v>
      </c>
      <c r="H16" s="96">
        <v>5.6116513194383495E-4</v>
      </c>
      <c r="I16" s="96">
        <v>6.2322632290867158E-3</v>
      </c>
      <c r="J16" s="104"/>
      <c r="S16"/>
      <c r="T16" s="48"/>
    </row>
    <row r="17" spans="2:20" x14ac:dyDescent="0.25">
      <c r="B17" s="94" t="s">
        <v>106</v>
      </c>
      <c r="C17" s="95">
        <v>2.5573941520555199E-2</v>
      </c>
      <c r="D17" s="96">
        <v>1.211344810607546E-3</v>
      </c>
      <c r="E17" s="96">
        <v>3.925043526868387E-3</v>
      </c>
      <c r="F17" s="96">
        <v>7.7657411021245853E-3</v>
      </c>
      <c r="G17" s="97">
        <v>6.2319519894128714E-3</v>
      </c>
      <c r="H17" s="96">
        <v>6.1718827323606459E-4</v>
      </c>
      <c r="I17" s="96">
        <v>5.8226718183057484E-3</v>
      </c>
      <c r="J17" s="104"/>
      <c r="S17"/>
      <c r="T17" s="48"/>
    </row>
    <row r="18" spans="2:20" x14ac:dyDescent="0.25">
      <c r="B18" s="94" t="s">
        <v>78</v>
      </c>
      <c r="C18" s="95">
        <v>2.5563981850992141E-2</v>
      </c>
      <c r="D18" s="96">
        <v>1.341131754601212E-3</v>
      </c>
      <c r="E18" s="96">
        <v>3.8478560877546479E-3</v>
      </c>
      <c r="F18" s="96">
        <v>1.074212610311121E-2</v>
      </c>
      <c r="G18" s="97">
        <v>6.1513409138868299E-3</v>
      </c>
      <c r="H18" s="96">
        <v>3.4547603796875033E-5</v>
      </c>
      <c r="I18" s="96">
        <v>3.4469793878413599E-3</v>
      </c>
      <c r="J18" s="104"/>
      <c r="S18"/>
      <c r="T18" s="48"/>
    </row>
    <row r="19" spans="2:20" x14ac:dyDescent="0.25">
      <c r="B19" s="94" t="s">
        <v>80</v>
      </c>
      <c r="C19" s="95">
        <v>2.1976010890898671E-2</v>
      </c>
      <c r="D19" s="96">
        <v>1.5151147322809691E-3</v>
      </c>
      <c r="E19" s="96">
        <v>2.421133422845864E-3</v>
      </c>
      <c r="F19" s="96">
        <v>9.3216282316793443E-3</v>
      </c>
      <c r="G19" s="97">
        <v>4.3626465082954712E-3</v>
      </c>
      <c r="H19" s="96">
        <v>4.388479401224666E-5</v>
      </c>
      <c r="I19" s="96">
        <v>4.3116032017847727E-3</v>
      </c>
      <c r="J19" s="104"/>
      <c r="S19"/>
      <c r="T19" s="48"/>
    </row>
    <row r="20" spans="2:20" x14ac:dyDescent="0.25">
      <c r="B20" s="94" t="s">
        <v>77</v>
      </c>
      <c r="C20" s="95">
        <v>1.5601199891190611E-2</v>
      </c>
      <c r="D20" s="96">
        <v>9.6422050957404356E-4</v>
      </c>
      <c r="E20" s="96">
        <v>2.269248462009152E-3</v>
      </c>
      <c r="F20" s="96">
        <v>6.3545804209080856E-3</v>
      </c>
      <c r="G20" s="97">
        <v>3.6710719530102789E-3</v>
      </c>
      <c r="H20" s="96">
        <v>8.341223259065322E-5</v>
      </c>
      <c r="I20" s="96">
        <v>2.2586663130983969E-3</v>
      </c>
      <c r="J20" s="104"/>
      <c r="S20"/>
      <c r="T20" s="48"/>
    </row>
    <row r="21" spans="2:20" x14ac:dyDescent="0.25">
      <c r="B21" s="94" t="s">
        <v>92</v>
      </c>
      <c r="C21" s="95">
        <v>1.3098521673797169E-2</v>
      </c>
      <c r="D21" s="96">
        <v>2.3747587114428511E-4</v>
      </c>
      <c r="E21" s="96">
        <v>8.1996092074655188E-3</v>
      </c>
      <c r="F21" s="96">
        <v>2.1786777169200469E-5</v>
      </c>
      <c r="G21" s="97">
        <v>2.7781253287469049E-3</v>
      </c>
      <c r="H21" s="96">
        <v>2.191127303873876E-4</v>
      </c>
      <c r="I21" s="96">
        <v>1.6424117588838699E-3</v>
      </c>
      <c r="J21" s="104"/>
      <c r="N21" s="250" t="s">
        <v>144</v>
      </c>
      <c r="S21"/>
      <c r="T21" s="48"/>
    </row>
    <row r="22" spans="2:20" x14ac:dyDescent="0.25">
      <c r="B22" s="94" t="s">
        <v>93</v>
      </c>
      <c r="C22" s="95">
        <v>1.308358216945257E-2</v>
      </c>
      <c r="D22" s="96">
        <v>2.8945289667652052E-4</v>
      </c>
      <c r="E22" s="96">
        <v>8.0511478830411105E-3</v>
      </c>
      <c r="F22" s="96">
        <v>2.8976413635036619E-4</v>
      </c>
      <c r="G22" s="97">
        <v>2.6060097891102219E-3</v>
      </c>
      <c r="H22" s="96">
        <v>7.379492666882044E-4</v>
      </c>
      <c r="I22" s="96">
        <v>1.10925819758615E-3</v>
      </c>
      <c r="J22" s="104"/>
      <c r="S22"/>
      <c r="T22" s="48"/>
    </row>
    <row r="23" spans="2:20" x14ac:dyDescent="0.25">
      <c r="B23" s="94" t="s">
        <v>84</v>
      </c>
      <c r="C23" s="95">
        <v>9.8059171641832858E-3</v>
      </c>
      <c r="D23" s="96">
        <v>6.6947653844214581E-4</v>
      </c>
      <c r="E23" s="96">
        <v>1.2704803486382329E-3</v>
      </c>
      <c r="F23" s="96">
        <v>4.4799838653353076E-3</v>
      </c>
      <c r="G23" s="97">
        <v>2.0432884587971581E-3</v>
      </c>
      <c r="H23" s="96">
        <v>1.3383305975366001E-5</v>
      </c>
      <c r="I23" s="96">
        <v>1.329304646995074E-3</v>
      </c>
      <c r="J23" s="104"/>
      <c r="S23"/>
      <c r="T23" s="48"/>
    </row>
    <row r="24" spans="2:20" x14ac:dyDescent="0.25">
      <c r="B24" s="94" t="s">
        <v>81</v>
      </c>
      <c r="C24" s="95">
        <v>5.2730225542942048E-3</v>
      </c>
      <c r="D24" s="96">
        <v>4.491188493593754E-4</v>
      </c>
      <c r="E24" s="96">
        <v>6.6013934822677426E-4</v>
      </c>
      <c r="F24" s="96">
        <v>2.3168681321075468E-3</v>
      </c>
      <c r="G24" s="97">
        <v>8.5404166503265833E-4</v>
      </c>
      <c r="H24" s="96">
        <v>5.2910744553772569E-6</v>
      </c>
      <c r="I24" s="96">
        <v>9.8756348511247266E-4</v>
      </c>
      <c r="J24" s="104"/>
      <c r="S24"/>
      <c r="T24" s="48"/>
    </row>
    <row r="25" spans="2:20" x14ac:dyDescent="0.25">
      <c r="B25" s="94" t="s">
        <v>89</v>
      </c>
      <c r="C25" s="95">
        <v>3.5605818687950478E-3</v>
      </c>
      <c r="D25" s="96">
        <v>1.2574082823367129E-4</v>
      </c>
      <c r="E25" s="96">
        <v>1.499552748588684E-3</v>
      </c>
      <c r="F25" s="96">
        <v>7.9179373026351421E-4</v>
      </c>
      <c r="G25" s="97">
        <v>6.8752843952519767E-4</v>
      </c>
      <c r="H25" s="96">
        <v>2.1164297821509031E-5</v>
      </c>
      <c r="I25" s="96">
        <v>4.3480182436247218E-4</v>
      </c>
      <c r="J25" s="104"/>
      <c r="S25"/>
      <c r="T25" s="48"/>
    </row>
    <row r="26" spans="2:20" x14ac:dyDescent="0.25">
      <c r="B26" s="94" t="s">
        <v>88</v>
      </c>
      <c r="C26" s="95">
        <v>2.1148735837816738E-3</v>
      </c>
      <c r="D26" s="96">
        <v>1.429212582299551E-3</v>
      </c>
      <c r="E26" s="96">
        <v>1.120462825844596E-5</v>
      </c>
      <c r="F26" s="96">
        <v>5.9135538030686976E-6</v>
      </c>
      <c r="G26" s="97"/>
      <c r="H26" s="96">
        <v>3.734876086148652E-6</v>
      </c>
      <c r="I26" s="96">
        <v>6.6480794333446003E-4</v>
      </c>
      <c r="J26" s="104"/>
      <c r="S26"/>
      <c r="T26" s="4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19F"/>
  </sheetPr>
  <dimension ref="A1:K71"/>
  <sheetViews>
    <sheetView topLeftCell="A46" zoomScaleNormal="100" workbookViewId="0">
      <selection activeCell="H68" sqref="H68"/>
    </sheetView>
  </sheetViews>
  <sheetFormatPr defaultRowHeight="15" x14ac:dyDescent="0.25"/>
  <cols>
    <col min="1" max="1" width="27.28515625" customWidth="1"/>
    <col min="2" max="2" width="36.28515625" customWidth="1"/>
    <col min="3" max="3" width="12.140625" style="91" bestFit="1" customWidth="1"/>
    <col min="4" max="5" width="8" style="14" customWidth="1"/>
    <col min="6" max="6" width="14.28515625" style="14" customWidth="1"/>
    <col min="7" max="7" width="13.7109375" style="14" customWidth="1"/>
    <col min="9" max="9" width="9.140625" customWidth="1"/>
  </cols>
  <sheetData>
    <row r="1" spans="1:11" x14ac:dyDescent="0.25">
      <c r="K1" s="20" t="s">
        <v>134</v>
      </c>
    </row>
    <row r="4" spans="1:11" x14ac:dyDescent="0.25">
      <c r="B4" s="253" t="s">
        <v>1</v>
      </c>
      <c r="C4" s="175">
        <v>28420</v>
      </c>
      <c r="D4" s="254">
        <v>0.40250396555631091</v>
      </c>
      <c r="F4"/>
      <c r="G4"/>
    </row>
    <row r="5" spans="1:11" x14ac:dyDescent="0.25">
      <c r="B5" s="253" t="s">
        <v>38</v>
      </c>
      <c r="C5" s="175">
        <v>14017</v>
      </c>
      <c r="D5" s="254">
        <v>0.19851858146385679</v>
      </c>
      <c r="F5"/>
      <c r="G5"/>
    </row>
    <row r="6" spans="1:11" x14ac:dyDescent="0.25">
      <c r="B6" s="253" t="s">
        <v>4</v>
      </c>
      <c r="C6" s="175">
        <v>9660</v>
      </c>
      <c r="D6" s="254">
        <v>0.13681169272603672</v>
      </c>
      <c r="F6"/>
      <c r="G6"/>
    </row>
    <row r="7" spans="1:11" x14ac:dyDescent="0.25">
      <c r="B7" s="253" t="s">
        <v>3</v>
      </c>
      <c r="C7" s="175">
        <v>7779</v>
      </c>
      <c r="D7" s="254">
        <v>0.11017165193745751</v>
      </c>
      <c r="F7"/>
      <c r="G7"/>
    </row>
    <row r="8" spans="1:11" x14ac:dyDescent="0.25">
      <c r="B8" s="253" t="s">
        <v>6</v>
      </c>
      <c r="C8" s="175">
        <v>2624</v>
      </c>
      <c r="D8" s="254">
        <v>3.7162927713573532E-2</v>
      </c>
      <c r="F8"/>
      <c r="G8"/>
    </row>
    <row r="9" spans="1:11" x14ac:dyDescent="0.25">
      <c r="B9" s="255" t="s">
        <v>37</v>
      </c>
      <c r="C9" s="175">
        <v>8108</v>
      </c>
      <c r="D9" s="254">
        <v>0.11483118060276457</v>
      </c>
    </row>
    <row r="10" spans="1:11" x14ac:dyDescent="0.25">
      <c r="B10" s="256" t="s">
        <v>118</v>
      </c>
      <c r="C10" s="257">
        <v>70608</v>
      </c>
      <c r="D10" s="258">
        <v>1</v>
      </c>
    </row>
    <row r="12" spans="1:11" x14ac:dyDescent="0.25">
      <c r="A12" s="20" t="s">
        <v>155</v>
      </c>
    </row>
    <row r="14" spans="1:11" ht="38.25" customHeight="1" thickBot="1" x14ac:dyDescent="0.3">
      <c r="A14" s="190" t="s">
        <v>40</v>
      </c>
      <c r="B14" s="190" t="s">
        <v>41</v>
      </c>
      <c r="C14" s="191" t="s">
        <v>30</v>
      </c>
      <c r="D14" s="191" t="s">
        <v>31</v>
      </c>
      <c r="E14" s="191" t="s">
        <v>0</v>
      </c>
      <c r="F14" s="191" t="s">
        <v>42</v>
      </c>
      <c r="G14" s="192" t="s">
        <v>34</v>
      </c>
    </row>
    <row r="15" spans="1:11" x14ac:dyDescent="0.25">
      <c r="A15" s="239" t="s">
        <v>44</v>
      </c>
      <c r="B15" s="112" t="s">
        <v>6</v>
      </c>
      <c r="C15" s="28">
        <v>1110</v>
      </c>
      <c r="D15" s="28">
        <v>1514</v>
      </c>
      <c r="E15" s="28">
        <v>2624</v>
      </c>
      <c r="F15" s="29">
        <f>E15/$E$40</f>
        <v>3.7162927713573532E-2</v>
      </c>
      <c r="G15" s="177">
        <f>E15/$C$44*1000</f>
        <v>2.0565069164152203</v>
      </c>
    </row>
    <row r="16" spans="1:11" x14ac:dyDescent="0.25">
      <c r="A16" s="239"/>
      <c r="B16" s="193" t="s">
        <v>10</v>
      </c>
      <c r="C16" s="194">
        <v>577</v>
      </c>
      <c r="D16" s="194">
        <v>532</v>
      </c>
      <c r="E16" s="194">
        <v>1109</v>
      </c>
      <c r="F16" s="195">
        <f t="shared" ref="F16:F40" si="0">E16/$E$40</f>
        <v>1.5706435531384545E-2</v>
      </c>
      <c r="G16" s="196">
        <f>E16/$C$44*1000</f>
        <v>0.86915631490262157</v>
      </c>
    </row>
    <row r="17" spans="1:7" x14ac:dyDescent="0.25">
      <c r="A17" s="239"/>
      <c r="B17" s="193" t="s">
        <v>11</v>
      </c>
      <c r="C17" s="194">
        <v>461</v>
      </c>
      <c r="D17" s="194">
        <v>669</v>
      </c>
      <c r="E17" s="194">
        <v>1130</v>
      </c>
      <c r="F17" s="195">
        <f t="shared" si="0"/>
        <v>1.6003852254702015E-2</v>
      </c>
      <c r="G17" s="196">
        <f>E17/$C$44*1000</f>
        <v>0.88561464007210311</v>
      </c>
    </row>
    <row r="18" spans="1:7" x14ac:dyDescent="0.25">
      <c r="A18" s="239"/>
      <c r="B18" s="193" t="s">
        <v>22</v>
      </c>
      <c r="C18" s="194">
        <v>2</v>
      </c>
      <c r="D18" s="194">
        <v>3</v>
      </c>
      <c r="E18" s="194">
        <v>5</v>
      </c>
      <c r="F18" s="195">
        <f t="shared" si="0"/>
        <v>7.081350555177884E-5</v>
      </c>
      <c r="G18" s="196">
        <f>E18/$C$44*1000</f>
        <v>3.9186488498765626E-3</v>
      </c>
    </row>
    <row r="19" spans="1:7" x14ac:dyDescent="0.25">
      <c r="A19" s="239"/>
      <c r="B19" s="197" t="s">
        <v>0</v>
      </c>
      <c r="C19" s="198">
        <v>2150</v>
      </c>
      <c r="D19" s="198">
        <v>2718</v>
      </c>
      <c r="E19" s="198">
        <v>4868</v>
      </c>
      <c r="F19" s="199">
        <f t="shared" si="0"/>
        <v>6.8944029005211876E-2</v>
      </c>
      <c r="G19" s="200">
        <f>E19/$C$44*1000</f>
        <v>3.8151965202398213</v>
      </c>
    </row>
    <row r="20" spans="1:7" x14ac:dyDescent="0.25">
      <c r="A20" s="238" t="s">
        <v>45</v>
      </c>
      <c r="B20" s="193" t="s">
        <v>3</v>
      </c>
      <c r="C20" s="194">
        <v>4201</v>
      </c>
      <c r="D20" s="194">
        <v>3578</v>
      </c>
      <c r="E20" s="194">
        <v>7779</v>
      </c>
      <c r="F20" s="195">
        <f t="shared" si="0"/>
        <v>0.11017165193745751</v>
      </c>
      <c r="G20" s="196">
        <f>E20/$C$44*1000</f>
        <v>6.0966338806379561</v>
      </c>
    </row>
    <row r="21" spans="1:7" x14ac:dyDescent="0.25">
      <c r="A21" s="238"/>
      <c r="B21" s="197" t="s">
        <v>0</v>
      </c>
      <c r="C21" s="198">
        <v>4201</v>
      </c>
      <c r="D21" s="198">
        <v>3578</v>
      </c>
      <c r="E21" s="198">
        <v>7779</v>
      </c>
      <c r="F21" s="199">
        <f t="shared" si="0"/>
        <v>0.11017165193745751</v>
      </c>
      <c r="G21" s="200">
        <f>E21/$C$44*1000</f>
        <v>6.0966338806379561</v>
      </c>
    </row>
    <row r="22" spans="1:7" x14ac:dyDescent="0.25">
      <c r="A22" s="238" t="s">
        <v>47</v>
      </c>
      <c r="B22" s="193" t="s">
        <v>1</v>
      </c>
      <c r="C22" s="194">
        <v>5398</v>
      </c>
      <c r="D22" s="194">
        <v>23022</v>
      </c>
      <c r="E22" s="194">
        <v>28420</v>
      </c>
      <c r="F22" s="195">
        <f t="shared" si="0"/>
        <v>0.40250396555631091</v>
      </c>
      <c r="G22" s="196">
        <f>E22/$C$44*1000</f>
        <v>22.273600062698382</v>
      </c>
    </row>
    <row r="23" spans="1:7" x14ac:dyDescent="0.25">
      <c r="A23" s="238"/>
      <c r="B23" s="193" t="s">
        <v>17</v>
      </c>
      <c r="C23" s="194">
        <v>217</v>
      </c>
      <c r="D23" s="194">
        <v>147</v>
      </c>
      <c r="E23" s="194">
        <v>364</v>
      </c>
      <c r="F23" s="195">
        <f t="shared" si="0"/>
        <v>5.1552232041694995E-3</v>
      </c>
      <c r="G23" s="196">
        <f>E23/$C$44*1000</f>
        <v>0.28527763627101377</v>
      </c>
    </row>
    <row r="24" spans="1:7" x14ac:dyDescent="0.25">
      <c r="A24" s="238"/>
      <c r="B24" s="193" t="s">
        <v>8</v>
      </c>
      <c r="C24" s="194">
        <v>393</v>
      </c>
      <c r="D24" s="194">
        <v>561</v>
      </c>
      <c r="E24" s="194">
        <v>954</v>
      </c>
      <c r="F24" s="195">
        <f t="shared" si="0"/>
        <v>1.3511216859279402E-2</v>
      </c>
      <c r="G24" s="196">
        <f>E24/$C$44*1000</f>
        <v>0.74767820055644818</v>
      </c>
    </row>
    <row r="25" spans="1:7" x14ac:dyDescent="0.25">
      <c r="A25" s="238"/>
      <c r="B25" s="193" t="s">
        <v>14</v>
      </c>
      <c r="C25" s="194">
        <v>130</v>
      </c>
      <c r="D25" s="194">
        <v>82</v>
      </c>
      <c r="E25" s="194">
        <v>212</v>
      </c>
      <c r="F25" s="195">
        <f t="shared" si="0"/>
        <v>3.0024926353954227E-3</v>
      </c>
      <c r="G25" s="196">
        <f>E25/$C$44*1000</f>
        <v>0.16615071123476627</v>
      </c>
    </row>
    <row r="26" spans="1:7" x14ac:dyDescent="0.25">
      <c r="A26" s="238"/>
      <c r="B26" s="197" t="s">
        <v>0</v>
      </c>
      <c r="C26" s="198">
        <v>6138</v>
      </c>
      <c r="D26" s="198">
        <v>23812</v>
      </c>
      <c r="E26" s="198">
        <v>29950</v>
      </c>
      <c r="F26" s="199">
        <f t="shared" si="0"/>
        <v>0.42417289825515525</v>
      </c>
      <c r="G26" s="200">
        <f>E26/$C$44*1000</f>
        <v>23.472706610760607</v>
      </c>
    </row>
    <row r="27" spans="1:7" x14ac:dyDescent="0.25">
      <c r="A27" s="238" t="s">
        <v>48</v>
      </c>
      <c r="B27" s="193" t="s">
        <v>38</v>
      </c>
      <c r="C27" s="194">
        <v>4751</v>
      </c>
      <c r="D27" s="194">
        <v>9266</v>
      </c>
      <c r="E27" s="194">
        <v>14017</v>
      </c>
      <c r="F27" s="195">
        <f t="shared" si="0"/>
        <v>0.19851858146385679</v>
      </c>
      <c r="G27" s="196">
        <f>E27/$C$44*1000</f>
        <v>10.985540185743956</v>
      </c>
    </row>
    <row r="28" spans="1:7" x14ac:dyDescent="0.25">
      <c r="A28" s="238" t="s">
        <v>59</v>
      </c>
      <c r="B28" s="197" t="s">
        <v>0</v>
      </c>
      <c r="C28" s="198">
        <v>4751</v>
      </c>
      <c r="D28" s="198">
        <v>9266</v>
      </c>
      <c r="E28" s="198">
        <v>14017</v>
      </c>
      <c r="F28" s="199">
        <f t="shared" si="0"/>
        <v>0.19851858146385679</v>
      </c>
      <c r="G28" s="200">
        <f>E28/$C$44*1000</f>
        <v>10.985540185743956</v>
      </c>
    </row>
    <row r="29" spans="1:7" x14ac:dyDescent="0.25">
      <c r="A29" s="238" t="s">
        <v>49</v>
      </c>
      <c r="B29" s="201" t="s">
        <v>16</v>
      </c>
      <c r="C29" s="194">
        <v>46</v>
      </c>
      <c r="D29" s="194">
        <v>31</v>
      </c>
      <c r="E29" s="194">
        <v>77</v>
      </c>
      <c r="F29" s="195">
        <f t="shared" si="0"/>
        <v>1.090527985497394E-3</v>
      </c>
      <c r="G29" s="196">
        <f>E29/$C$44*1000</f>
        <v>6.0347192288099059E-2</v>
      </c>
    </row>
    <row r="30" spans="1:7" x14ac:dyDescent="0.25">
      <c r="A30" s="238"/>
      <c r="B30" s="201" t="s">
        <v>13</v>
      </c>
      <c r="C30" s="194">
        <v>29</v>
      </c>
      <c r="D30" s="194">
        <v>35</v>
      </c>
      <c r="E30" s="194">
        <v>64</v>
      </c>
      <c r="F30" s="195">
        <f t="shared" si="0"/>
        <v>9.0641287106276911E-4</v>
      </c>
      <c r="G30" s="196">
        <f>E30/$C$44*1000</f>
        <v>5.015870527842E-2</v>
      </c>
    </row>
    <row r="31" spans="1:7" x14ac:dyDescent="0.25">
      <c r="A31" s="238"/>
      <c r="B31" s="197" t="s">
        <v>0</v>
      </c>
      <c r="C31" s="198">
        <v>75</v>
      </c>
      <c r="D31" s="198">
        <v>66</v>
      </c>
      <c r="E31" s="198">
        <v>141</v>
      </c>
      <c r="F31" s="199">
        <f t="shared" si="0"/>
        <v>1.9969408565601631E-3</v>
      </c>
      <c r="G31" s="200">
        <f>E31/$C$44*1000</f>
        <v>0.11050589756651906</v>
      </c>
    </row>
    <row r="32" spans="1:7" x14ac:dyDescent="0.25">
      <c r="A32" s="238" t="s">
        <v>50</v>
      </c>
      <c r="B32" s="193" t="s">
        <v>15</v>
      </c>
      <c r="C32" s="194">
        <v>108</v>
      </c>
      <c r="D32" s="194">
        <v>107</v>
      </c>
      <c r="E32" s="194">
        <v>215</v>
      </c>
      <c r="F32" s="195">
        <f t="shared" si="0"/>
        <v>3.0449807387264898E-3</v>
      </c>
      <c r="G32" s="196">
        <f>E32/$C$44*1000</f>
        <v>0.16850190054469219</v>
      </c>
    </row>
    <row r="33" spans="1:7" x14ac:dyDescent="0.25">
      <c r="A33" s="238"/>
      <c r="B33" s="193" t="s">
        <v>9</v>
      </c>
      <c r="C33" s="194">
        <v>718</v>
      </c>
      <c r="D33" s="194">
        <v>452</v>
      </c>
      <c r="E33" s="194">
        <v>1170</v>
      </c>
      <c r="F33" s="195">
        <f t="shared" si="0"/>
        <v>1.6570360299116248E-2</v>
      </c>
      <c r="G33" s="196">
        <f>E33/$C$44*1000</f>
        <v>0.91696383087111566</v>
      </c>
    </row>
    <row r="34" spans="1:7" x14ac:dyDescent="0.25">
      <c r="A34" s="238"/>
      <c r="B34" s="193" t="s">
        <v>20</v>
      </c>
      <c r="C34" s="194">
        <v>11</v>
      </c>
      <c r="D34" s="194">
        <v>11</v>
      </c>
      <c r="E34" s="194">
        <v>22</v>
      </c>
      <c r="F34" s="195">
        <f t="shared" si="0"/>
        <v>3.115794244278269E-4</v>
      </c>
      <c r="G34" s="196">
        <f>E34/$C$44*1000</f>
        <v>1.7242054939456877E-2</v>
      </c>
    </row>
    <row r="35" spans="1:7" x14ac:dyDescent="0.25">
      <c r="A35" s="238"/>
      <c r="B35" s="193" t="s">
        <v>24</v>
      </c>
      <c r="C35" s="194">
        <v>3</v>
      </c>
      <c r="D35" s="194">
        <v>6</v>
      </c>
      <c r="E35" s="194">
        <v>9</v>
      </c>
      <c r="F35" s="195">
        <f t="shared" si="0"/>
        <v>1.2746430999320191E-4</v>
      </c>
      <c r="G35" s="196">
        <f>E35/$C$44*1000</f>
        <v>7.0535679297778122E-3</v>
      </c>
    </row>
    <row r="36" spans="1:7" x14ac:dyDescent="0.25">
      <c r="A36" s="238"/>
      <c r="B36" s="193" t="s">
        <v>4</v>
      </c>
      <c r="C36" s="194">
        <v>8097</v>
      </c>
      <c r="D36" s="194">
        <v>1563</v>
      </c>
      <c r="E36" s="194">
        <v>9660</v>
      </c>
      <c r="F36" s="195">
        <f t="shared" si="0"/>
        <v>0.13681169272603672</v>
      </c>
      <c r="G36" s="196">
        <f>E36/$C$44*1000</f>
        <v>7.5708295779615193</v>
      </c>
    </row>
    <row r="37" spans="1:7" x14ac:dyDescent="0.25">
      <c r="A37" s="238"/>
      <c r="B37" s="193" t="s">
        <v>5</v>
      </c>
      <c r="C37" s="194">
        <v>1570</v>
      </c>
      <c r="D37" s="194">
        <v>178</v>
      </c>
      <c r="E37" s="194">
        <v>1748</v>
      </c>
      <c r="F37" s="195">
        <f t="shared" si="0"/>
        <v>2.475640154090188E-2</v>
      </c>
      <c r="G37" s="196">
        <f>E37/$C$44*1000</f>
        <v>1.3699596379168464</v>
      </c>
    </row>
    <row r="38" spans="1:7" x14ac:dyDescent="0.25">
      <c r="A38" s="238"/>
      <c r="B38" s="193" t="s">
        <v>12</v>
      </c>
      <c r="C38" s="194">
        <v>982</v>
      </c>
      <c r="D38" s="194">
        <v>47</v>
      </c>
      <c r="E38" s="194">
        <v>1029</v>
      </c>
      <c r="F38" s="195">
        <f t="shared" si="0"/>
        <v>1.4573419442556084E-2</v>
      </c>
      <c r="G38" s="196">
        <f>E38/$C$44*1000</f>
        <v>0.80645793330459659</v>
      </c>
    </row>
    <row r="39" spans="1:7" x14ac:dyDescent="0.25">
      <c r="A39" s="238"/>
      <c r="B39" s="197" t="s">
        <v>0</v>
      </c>
      <c r="C39" s="198">
        <v>11489</v>
      </c>
      <c r="D39" s="198">
        <v>2364</v>
      </c>
      <c r="E39" s="198">
        <v>13853</v>
      </c>
      <c r="F39" s="199">
        <f t="shared" si="0"/>
        <v>0.19619589848175845</v>
      </c>
      <c r="G39" s="200">
        <f>E39/$C$44*1000</f>
        <v>10.857008503468006</v>
      </c>
    </row>
    <row r="40" spans="1:7" x14ac:dyDescent="0.25">
      <c r="A40" s="202" t="s">
        <v>51</v>
      </c>
      <c r="B40" s="197"/>
      <c r="C40" s="198">
        <v>28804</v>
      </c>
      <c r="D40" s="198">
        <v>41804</v>
      </c>
      <c r="E40" s="198">
        <v>70608</v>
      </c>
      <c r="F40" s="199">
        <f t="shared" si="0"/>
        <v>1</v>
      </c>
      <c r="G40" s="200">
        <f>E40/$C$44*1000</f>
        <v>55.337591598416864</v>
      </c>
    </row>
    <row r="42" spans="1:7" x14ac:dyDescent="0.25">
      <c r="A42" s="250" t="s">
        <v>144</v>
      </c>
    </row>
    <row r="43" spans="1:7" x14ac:dyDescent="0.25">
      <c r="G43"/>
    </row>
    <row r="44" spans="1:7" x14ac:dyDescent="0.25">
      <c r="B44" t="s">
        <v>135</v>
      </c>
      <c r="C44" s="14">
        <v>1275950</v>
      </c>
      <c r="G44"/>
    </row>
    <row r="45" spans="1:7" x14ac:dyDescent="0.25">
      <c r="C45" s="14"/>
      <c r="G45"/>
    </row>
    <row r="46" spans="1:7" x14ac:dyDescent="0.25">
      <c r="B46" t="s">
        <v>154</v>
      </c>
      <c r="C46" s="14"/>
      <c r="G46"/>
    </row>
    <row r="47" spans="1:7" ht="15.75" thickBot="1" x14ac:dyDescent="0.3">
      <c r="B47" s="38" t="s">
        <v>136</v>
      </c>
      <c r="C47" s="39" t="s">
        <v>30</v>
      </c>
      <c r="D47" s="40" t="s">
        <v>31</v>
      </c>
      <c r="E47" s="40" t="s">
        <v>0</v>
      </c>
      <c r="G47"/>
    </row>
    <row r="48" spans="1:7" ht="15.75" thickTop="1" x14ac:dyDescent="0.25">
      <c r="B48" s="41" t="s">
        <v>47</v>
      </c>
      <c r="C48" s="42">
        <v>6138</v>
      </c>
      <c r="D48" s="42">
        <v>23812</v>
      </c>
      <c r="E48" s="42">
        <v>29950</v>
      </c>
      <c r="G48"/>
    </row>
    <row r="49" spans="2:8" x14ac:dyDescent="0.25">
      <c r="B49" s="43" t="s">
        <v>50</v>
      </c>
      <c r="C49" s="42">
        <v>11489</v>
      </c>
      <c r="D49" s="42">
        <v>2364</v>
      </c>
      <c r="E49" s="42">
        <v>13853</v>
      </c>
      <c r="G49"/>
    </row>
    <row r="50" spans="2:8" x14ac:dyDescent="0.25">
      <c r="B50" s="43" t="s">
        <v>48</v>
      </c>
      <c r="C50" s="42">
        <v>4751</v>
      </c>
      <c r="D50" s="42">
        <v>9266</v>
      </c>
      <c r="E50" s="42">
        <v>14017</v>
      </c>
      <c r="G50"/>
    </row>
    <row r="51" spans="2:8" x14ac:dyDescent="0.25">
      <c r="B51" s="43" t="s">
        <v>45</v>
      </c>
      <c r="C51" s="42">
        <v>4201</v>
      </c>
      <c r="D51" s="42">
        <v>3578</v>
      </c>
      <c r="E51" s="42">
        <v>7779</v>
      </c>
      <c r="G51"/>
    </row>
    <row r="52" spans="2:8" x14ac:dyDescent="0.25">
      <c r="B52" s="43" t="s">
        <v>44</v>
      </c>
      <c r="C52" s="42">
        <v>2150</v>
      </c>
      <c r="D52" s="42">
        <v>2718</v>
      </c>
      <c r="E52" s="42">
        <v>4868</v>
      </c>
      <c r="G52"/>
    </row>
    <row r="53" spans="2:8" x14ac:dyDescent="0.25">
      <c r="B53" s="44" t="s">
        <v>49</v>
      </c>
      <c r="C53" s="203">
        <v>75</v>
      </c>
      <c r="D53" s="204">
        <v>66</v>
      </c>
      <c r="E53" s="204">
        <v>141</v>
      </c>
      <c r="G53"/>
      <c r="H53" s="20" t="s">
        <v>153</v>
      </c>
    </row>
    <row r="54" spans="2:8" x14ac:dyDescent="0.25">
      <c r="B54" s="205" t="s">
        <v>0</v>
      </c>
      <c r="C54" s="206">
        <v>28804</v>
      </c>
      <c r="D54" s="206">
        <v>41804</v>
      </c>
      <c r="E54" s="206">
        <v>70608</v>
      </c>
      <c r="G54"/>
    </row>
    <row r="55" spans="2:8" x14ac:dyDescent="0.25">
      <c r="G55"/>
    </row>
    <row r="56" spans="2:8" x14ac:dyDescent="0.25">
      <c r="G56"/>
    </row>
    <row r="57" spans="2:8" x14ac:dyDescent="0.25">
      <c r="G57"/>
    </row>
    <row r="58" spans="2:8" x14ac:dyDescent="0.25">
      <c r="G58"/>
    </row>
    <row r="59" spans="2:8" x14ac:dyDescent="0.25">
      <c r="G59"/>
    </row>
    <row r="60" spans="2:8" x14ac:dyDescent="0.25">
      <c r="G60"/>
    </row>
    <row r="61" spans="2:8" x14ac:dyDescent="0.25">
      <c r="G61"/>
    </row>
    <row r="62" spans="2:8" x14ac:dyDescent="0.25">
      <c r="G62"/>
    </row>
    <row r="63" spans="2:8" x14ac:dyDescent="0.25">
      <c r="G63"/>
    </row>
    <row r="64" spans="2:8" x14ac:dyDescent="0.25">
      <c r="G64"/>
    </row>
    <row r="65" spans="7:8" x14ac:dyDescent="0.25">
      <c r="G65"/>
    </row>
    <row r="66" spans="7:8" x14ac:dyDescent="0.25">
      <c r="G66"/>
    </row>
    <row r="67" spans="7:8" x14ac:dyDescent="0.25">
      <c r="G67"/>
    </row>
    <row r="68" spans="7:8" x14ac:dyDescent="0.25">
      <c r="G68"/>
      <c r="H68" s="250" t="s">
        <v>144</v>
      </c>
    </row>
    <row r="69" spans="7:8" x14ac:dyDescent="0.25">
      <c r="G69"/>
    </row>
    <row r="70" spans="7:8" x14ac:dyDescent="0.25">
      <c r="G70"/>
    </row>
    <row r="71" spans="7:8" x14ac:dyDescent="0.25">
      <c r="G71"/>
    </row>
  </sheetData>
  <mergeCells count="6">
    <mergeCell ref="A32:A39"/>
    <mergeCell ref="A15:A19"/>
    <mergeCell ref="A20:A21"/>
    <mergeCell ref="A22:A26"/>
    <mergeCell ref="A27:A28"/>
    <mergeCell ref="A29:A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T1 G1 G2 G3</vt:lpstr>
      <vt:lpstr>T2</vt:lpstr>
      <vt:lpstr>T3 G4 G5 G6</vt:lpstr>
      <vt:lpstr>T4 G7</vt:lpstr>
      <vt:lpstr>T5 G8</vt:lpstr>
      <vt:lpstr>T6 G9</vt:lpstr>
      <vt:lpstr>T7</vt:lpstr>
      <vt:lpstr>G10</vt:lpstr>
      <vt:lpstr> T8 G11 G12</vt:lpstr>
      <vt:lpstr>T9</vt:lpstr>
      <vt:lpstr>G13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2023-05-10T11:47:57Z</dcterms:created>
  <dcterms:modified xsi:type="dcterms:W3CDTF">2023-05-24T12:06:06Z</dcterms:modified>
</cp:coreProperties>
</file>