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Direzioni\DirezioneInformatica\Statistica\Statistica_interni\Dati_Pubblicazioni_Aree_Tematiche_Altro\Energia\2021\DATI x sito\"/>
    </mc:Choice>
  </mc:AlternateContent>
  <bookViews>
    <workbookView xWindow="0" yWindow="0" windowWidth="21600" windowHeight="9600" activeTab="1"/>
  </bookViews>
  <sheets>
    <sheet name="Fonte dati" sheetId="9" r:id="rId1"/>
    <sheet name="Tab 5.1, Graf 5.1-5.2-5.3" sheetId="1" r:id="rId2"/>
    <sheet name="Tab 5.2" sheetId="2" r:id="rId3"/>
    <sheet name="Tab 5.3, Graf 5.4-5.5" sheetId="4" r:id="rId4"/>
    <sheet name="Tab 5.4, Graf 5.6-5.7" sheetId="5" r:id="rId5"/>
    <sheet name="Tab 5.5, Graf 5.8-5.9" sheetId="6" r:id="rId6"/>
    <sheet name="Tab 5.6, Graf 5.10-5.11" sheetId="7" r:id="rId7"/>
    <sheet name="Tab 5.7" sheetId="8" r:id="rId8"/>
  </sheets>
  <definedNames>
    <definedName name="_xlnm._FilterDatabase" localSheetId="7" hidden="1">'Tab 5.7'!#REF!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8" l="1"/>
  <c r="M5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L16" i="8"/>
  <c r="M16" i="8"/>
  <c r="L17" i="8"/>
  <c r="M17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C28" i="8"/>
  <c r="D28" i="8"/>
  <c r="E28" i="8"/>
  <c r="F28" i="8"/>
  <c r="G28" i="8"/>
  <c r="H28" i="8"/>
  <c r="I28" i="8"/>
  <c r="J28" i="8"/>
  <c r="C29" i="8"/>
  <c r="D29" i="8"/>
  <c r="E29" i="8"/>
  <c r="F29" i="8"/>
  <c r="G29" i="8"/>
  <c r="H29" i="8"/>
  <c r="I29" i="8"/>
  <c r="J29" i="8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0" i="7"/>
  <c r="G10" i="7"/>
  <c r="H9" i="7"/>
  <c r="G9" i="7"/>
  <c r="H8" i="7"/>
  <c r="G8" i="7"/>
  <c r="H7" i="7"/>
  <c r="G7" i="7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5" i="6"/>
  <c r="G5" i="6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4" i="5"/>
  <c r="E63" i="5"/>
  <c r="E62" i="5"/>
  <c r="E61" i="5"/>
  <c r="E60" i="5"/>
  <c r="E59" i="5"/>
  <c r="E58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27" i="5"/>
  <c r="G27" i="5" s="1"/>
  <c r="D27" i="5"/>
  <c r="H27" i="5" s="1"/>
  <c r="C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27" i="4"/>
  <c r="G27" i="4" s="1"/>
  <c r="D27" i="4"/>
  <c r="H27" i="4" s="1"/>
  <c r="C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E28" i="2"/>
  <c r="C28" i="2"/>
  <c r="F5" i="1" l="1"/>
  <c r="E6" i="1"/>
  <c r="F6" i="1" s="1"/>
  <c r="N6" i="1"/>
  <c r="O6" i="1"/>
  <c r="N7" i="1"/>
  <c r="O7" i="1"/>
  <c r="N8" i="1"/>
  <c r="O8" i="1"/>
  <c r="N9" i="1"/>
  <c r="O9" i="1"/>
  <c r="N10" i="1"/>
  <c r="O10" i="1"/>
  <c r="N11" i="1"/>
  <c r="O11" i="1"/>
  <c r="E12" i="1"/>
  <c r="N12" i="1"/>
  <c r="O12" i="1"/>
  <c r="E14" i="1"/>
  <c r="F12" i="1" s="1"/>
  <c r="L23" i="1"/>
  <c r="L24" i="1"/>
  <c r="L25" i="1"/>
  <c r="L26" i="1"/>
  <c r="L28" i="1"/>
  <c r="L34" i="1"/>
  <c r="L35" i="1"/>
  <c r="L36" i="1"/>
  <c r="L37" i="1"/>
  <c r="L38" i="1"/>
  <c r="N52" i="1"/>
  <c r="O52" i="1"/>
  <c r="N53" i="1"/>
  <c r="O53" i="1"/>
  <c r="N54" i="1"/>
  <c r="O54" i="1"/>
  <c r="E13" i="1" l="1"/>
  <c r="F13" i="1" s="1"/>
</calcChain>
</file>

<file path=xl/sharedStrings.xml><?xml version="1.0" encoding="utf-8"?>
<sst xmlns="http://schemas.openxmlformats.org/spreadsheetml/2006/main" count="978" uniqueCount="120">
  <si>
    <t>Altri biocombustibili</t>
  </si>
  <si>
    <t>Biogas</t>
  </si>
  <si>
    <t>Biogas e  biometano</t>
  </si>
  <si>
    <t xml:space="preserve">Biomasse solide </t>
  </si>
  <si>
    <t>Totale</t>
  </si>
  <si>
    <t xml:space="preserve">       - Biometano</t>
  </si>
  <si>
    <t>-</t>
  </si>
  <si>
    <t xml:space="preserve">       - Bio-ETBE (***)</t>
  </si>
  <si>
    <t xml:space="preserve">       - Bioetanolo</t>
  </si>
  <si>
    <t xml:space="preserve">       - Biodiesel (**)</t>
  </si>
  <si>
    <t xml:space="preserve">Settore Trasporti </t>
  </si>
  <si>
    <t xml:space="preserve">              - Bioliquidi</t>
  </si>
  <si>
    <t xml:space="preserve">              - Biometano</t>
  </si>
  <si>
    <t xml:space="preserve">              - Biogas</t>
  </si>
  <si>
    <t xml:space="preserve">               - Biomassa solida***** (dal 2019 le biomasse solide includono anche una quota parte dei rifiuti. La biomassa solida, escludendo i rifiuti, è di  6.540 ktep) </t>
  </si>
  <si>
    <t>Bioenergie</t>
  </si>
  <si>
    <t>Rifiuti</t>
  </si>
  <si>
    <t>Pompe di calore</t>
  </si>
  <si>
    <t>Geotermica</t>
  </si>
  <si>
    <t>Solare</t>
  </si>
  <si>
    <t>Settore Termico</t>
  </si>
  <si>
    <t xml:space="preserve">               - Bioliquidi</t>
  </si>
  <si>
    <t xml:space="preserve">               - Biometano</t>
  </si>
  <si>
    <t xml:space="preserve">               - Biogas</t>
  </si>
  <si>
    <t xml:space="preserve">               - Biomassa solida**** (dal 2019, per il settore elettrico, le biomasse solide includono anche i rifiuti che gli anni precedenti erano conteggiati esparatamente)</t>
  </si>
  <si>
    <t>Eolica</t>
  </si>
  <si>
    <t>Idraulica</t>
  </si>
  <si>
    <t>Settore elettrico</t>
  </si>
  <si>
    <t>Grafico 5.1: Ripartizione di consumi per fonte rinnovabile nel settore elettrico e termico in Italia. Anno 2019</t>
  </si>
  <si>
    <t>Disttribuzione % per settore</t>
  </si>
  <si>
    <t>%</t>
  </si>
  <si>
    <t>ktep</t>
  </si>
  <si>
    <t>% sul totale energia
(120.200 ktep)</t>
  </si>
  <si>
    <t>% sul totale rinnovabili (21.877 ktep)</t>
  </si>
  <si>
    <t>% sul totale energia
(121.400 ktep)</t>
  </si>
  <si>
    <t>% sul totale rinnovabili (21.606 ktep)</t>
  </si>
  <si>
    <t>Variazione 2019/2018</t>
  </si>
  <si>
    <t>Fonti rinnovabili</t>
  </si>
  <si>
    <t>Fonte dati: GSE - Rapporto statistico 2019.pdf</t>
  </si>
  <si>
    <t>Dati di monitoraggio (approccio da Direttiva 2009/28/CE)</t>
  </si>
  <si>
    <t>Tradizionale</t>
  </si>
  <si>
    <t>Rinnovabili</t>
  </si>
  <si>
    <t>Fonte</t>
  </si>
  <si>
    <t>Idroelettrico</t>
  </si>
  <si>
    <t>Biomasse</t>
  </si>
  <si>
    <t>Ktep</t>
  </si>
  <si>
    <t>Fonti</t>
  </si>
  <si>
    <t>Mtep</t>
  </si>
  <si>
    <t>Grafico 5.2: Consumi di energia da fonti rinnovabili per fonte in Italia. ktep. Anni 2018 e 2019</t>
  </si>
  <si>
    <t>Consumi: Dati 2019</t>
  </si>
  <si>
    <t>Tabella 5.1: Consumi finali di energia da fonti rinnovabili in Italia. Ktep (*). Anni 2018 e 2019</t>
  </si>
  <si>
    <t>Grafico 5.3: Consumi di energia da biomassa per tipo di biomassa in Italia. Ktep. Anno 2019</t>
  </si>
  <si>
    <t>Fonte: Rapporto statistico FER 2019 (vedi fogli precedenti)</t>
  </si>
  <si>
    <t>Tabella 5.2: Impianti utilizzati e potenza installata per fonte rinnovabile e regione. Settore elettrico. Anno 2019</t>
  </si>
  <si>
    <t>Regione/Territorio</t>
  </si>
  <si>
    <t>Eolico</t>
  </si>
  <si>
    <t>Graduatoria</t>
  </si>
  <si>
    <t>N° Impianti</t>
  </si>
  <si>
    <t>Potenza Installata (MW)</t>
  </si>
  <si>
    <t>Idroelettrico, potenza installata</t>
  </si>
  <si>
    <t>Eolico,  potenza installata</t>
  </si>
  <si>
    <t>Piemonte</t>
  </si>
  <si>
    <t>Lombardia</t>
  </si>
  <si>
    <t>Valle d'Aosta</t>
  </si>
  <si>
    <t>Liguria</t>
  </si>
  <si>
    <t>Prov. Bolzano</t>
  </si>
  <si>
    <t xml:space="preserve">Prov. Trento </t>
  </si>
  <si>
    <t>Veneto</t>
  </si>
  <si>
    <t>Abruzzo</t>
  </si>
  <si>
    <t>Friuli-V. Giulia.</t>
  </si>
  <si>
    <t>Calabria</t>
  </si>
  <si>
    <t>Emilia-Romagna</t>
  </si>
  <si>
    <t>Umbria</t>
  </si>
  <si>
    <t>Toscana</t>
  </si>
  <si>
    <t>Sardegna</t>
  </si>
  <si>
    <t>Marche</t>
  </si>
  <si>
    <t>Lazio</t>
  </si>
  <si>
    <t>Molise</t>
  </si>
  <si>
    <t>Campania</t>
  </si>
  <si>
    <t>Puglia</t>
  </si>
  <si>
    <t>Sicilia</t>
  </si>
  <si>
    <t>Basilicata</t>
  </si>
  <si>
    <t>Italia</t>
  </si>
  <si>
    <t xml:space="preserve">* La Regione Toscana presenta inoltre 34 impianti geotermoelettrici che producono una potenza netta pari a 813 MW. </t>
  </si>
  <si>
    <t>Tabella 5.3:  Numero di impianti idroelettrici, potenza installata e variazione per regione. Settore elettrico. Anni 2018 e 2019</t>
  </si>
  <si>
    <t>Variazione assoluta 2019/2018</t>
  </si>
  <si>
    <t>N° impianti</t>
  </si>
  <si>
    <t>Potenza installata (MW)</t>
  </si>
  <si>
    <t>Friuli-V. Giulia</t>
  </si>
  <si>
    <t>POTENZA</t>
  </si>
  <si>
    <t>Residenti al 31/12/2019</t>
  </si>
  <si>
    <t>Potenza/Abitanti *10.000</t>
  </si>
  <si>
    <t>Grafico 5.4: Potenza installata in impianti idroelettrici per regione. Settore elettrico. Anno 2019</t>
  </si>
  <si>
    <t>PRODUZIONE</t>
  </si>
  <si>
    <t>Produzione</t>
  </si>
  <si>
    <t>Produzione/Abitanti *10.000</t>
  </si>
  <si>
    <t>Grafico 5.5: Produzione di energia idroelettrica per regione. Settore elettrico. Anno 2019</t>
  </si>
  <si>
    <t>Prov Trento</t>
  </si>
  <si>
    <t>Prov Bolzano</t>
  </si>
  <si>
    <t>ITALIA</t>
  </si>
  <si>
    <t>Tabella 5.4: Numero di impianti eolici, potenza installata e variazione per regione. Settore eletrico. Anni 2018 e 2019</t>
  </si>
  <si>
    <t>Potenza installata 
(MW)</t>
  </si>
  <si>
    <t>Grafico 5.6: Potenza installata in impianti eolici per regione. Settore elettrico. Anno 2019</t>
  </si>
  <si>
    <t>Grafico 5.7: Produzione di energia eolica per regione. Settore elettrico. Anno 2019</t>
  </si>
  <si>
    <t>Tabella 5.5: Numero di impianti fotovoltaici, potenza installata e variazione per regione. Settore elettrico. Anni 2018 e 2019</t>
  </si>
  <si>
    <t>Grafico 5.8: Potenza installata in impianti fotovoltaici per regione. Settore elettrico. Anno 2019</t>
  </si>
  <si>
    <t>Grafico 5.9: Produzione di energia solare per regione. Settore elettrico. Anno 2019</t>
  </si>
  <si>
    <t>Tabella 5.6: Numero di impianti alimentati da bioenergie, potenza installata e variazione per regione. Settore elettrico. Anni 2018 e 2019</t>
  </si>
  <si>
    <t>Grafico 5.10: Potenza installata in impianti a bioenergie per regione. Settore elettrico. MW. Anno 2019</t>
  </si>
  <si>
    <t>Grafico 5.11: Produzione di bioenergia per regione. GWh. Settore elettrico. Anno 2019</t>
  </si>
  <si>
    <t xml:space="preserve">Prov. Bolzano </t>
  </si>
  <si>
    <t>Biomassa TOT</t>
  </si>
  <si>
    <t>Bioliquidi</t>
  </si>
  <si>
    <t>Idrica</t>
  </si>
  <si>
    <t>Tabella 5.7: Produzione di energia elettrica da fonti rinnovabili per regione. Gwh. Anno 2019</t>
  </si>
  <si>
    <t>Fonte dati: GSE - Rapporto Statistico GSE - FER 2019</t>
  </si>
  <si>
    <t>* Si considerano i seguenti poteri calorifici: Biodiesel: 37 MJ/kg; Bioetanolo: 27 MJ/kg; ETBE: 36 MJ/kg.</t>
  </si>
  <si>
    <t xml:space="preserve">** Questa voce comprende anche l'olio vegetale idrotrattato e il Diesel Fisher-Tropsch. </t>
  </si>
  <si>
    <t>*** Si considera rinnovabile il 37% del carburante, conformemente a quanto dettato dall’Allegato III della Direttiva 2009/28/CE.</t>
  </si>
  <si>
    <t>**** Nel 2019 la biomassa solida, per il settore elettrico, include anche i rifiuti, (gli anni precedenti erano conteggiati separatamente), mentre per il settore termico, la biomassa  solida è  di 6.540 ktep oltre a una quota parte dei rifiuti.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</si>
</sst>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theme="0" tint="-0.34998626667073579"/>
      <name val="Calibri"/>
      <family val="2"/>
      <scheme val="minor"/>
    </font>
    <font>
      <sz val="7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5" fillId="0" borderId="1" xfId="0" applyFont="1" applyFill="1" applyBorder="1" applyAlignment="1">
      <alignment vertical="center"/>
    </xf>
    <xf numFmtId="164" fontId="0" fillId="0" borderId="0" xfId="1" applyNumberFormat="1" applyFont="1" applyFill="1" applyBorder="1"/>
    <xf numFmtId="0" fontId="6" fillId="0" borderId="0" xfId="0" applyFont="1"/>
    <xf numFmtId="3" fontId="7" fillId="0" borderId="0" xfId="0" applyNumberFormat="1" applyFont="1"/>
    <xf numFmtId="3" fontId="8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Fill="1" applyBorder="1"/>
    <xf numFmtId="165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1" fillId="0" borderId="0" xfId="0" quotePrefix="1" applyNumberFormat="1" applyFont="1" applyFill="1" applyBorder="1" applyAlignment="1">
      <alignment horizontal="right" vertical="center"/>
    </xf>
    <xf numFmtId="164" fontId="11" fillId="0" borderId="2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/>
    <xf numFmtId="164" fontId="11" fillId="0" borderId="0" xfId="0" applyNumberFormat="1" applyFont="1" applyFill="1" applyBorder="1" applyAlignment="1">
      <alignment horizontal="right" vertical="center"/>
    </xf>
    <xf numFmtId="3" fontId="12" fillId="0" borderId="0" xfId="0" quotePrefix="1" applyNumberFormat="1" applyFont="1" applyFill="1" applyBorder="1" applyAlignment="1">
      <alignment horizontal="right" vertical="center"/>
    </xf>
    <xf numFmtId="3" fontId="12" fillId="0" borderId="1" xfId="0" quotePrefix="1" applyNumberFormat="1" applyFont="1" applyFill="1" applyBorder="1" applyAlignment="1">
      <alignment horizontal="right" vertical="center"/>
    </xf>
    <xf numFmtId="3" fontId="12" fillId="0" borderId="0" xfId="0" quotePrefix="1" applyNumberFormat="1" applyFont="1" applyAlignment="1">
      <alignment horizontal="right"/>
    </xf>
    <xf numFmtId="164" fontId="11" fillId="0" borderId="1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vertical="center"/>
    </xf>
    <xf numFmtId="3" fontId="12" fillId="0" borderId="3" xfId="0" quotePrefix="1" applyNumberFormat="1" applyFont="1" applyBorder="1" applyAlignment="1">
      <alignment horizontal="right"/>
    </xf>
    <xf numFmtId="3" fontId="14" fillId="0" borderId="2" xfId="0" applyNumberFormat="1" applyFont="1" applyBorder="1"/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3" fontId="14" fillId="0" borderId="0" xfId="0" applyNumberFormat="1" applyFont="1"/>
    <xf numFmtId="3" fontId="12" fillId="0" borderId="0" xfId="0" applyNumberFormat="1" applyFont="1" applyFill="1" applyBorder="1" applyAlignment="1">
      <alignment vertical="center"/>
    </xf>
    <xf numFmtId="3" fontId="12" fillId="0" borderId="5" xfId="0" quotePrefix="1" applyNumberFormat="1" applyFont="1" applyFill="1" applyBorder="1" applyAlignment="1">
      <alignment horizontal="right" vertical="center"/>
    </xf>
    <xf numFmtId="166" fontId="0" fillId="0" borderId="0" xfId="1" applyNumberFormat="1" applyFont="1"/>
    <xf numFmtId="166" fontId="11" fillId="0" borderId="0" xfId="0" quotePrefix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0" fontId="11" fillId="0" borderId="0" xfId="0" applyFont="1"/>
    <xf numFmtId="3" fontId="17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2" fontId="11" fillId="0" borderId="0" xfId="0" quotePrefix="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vertical="center"/>
    </xf>
    <xf numFmtId="0" fontId="20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/>
    <xf numFmtId="16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 readingOrder="1"/>
    </xf>
    <xf numFmtId="4" fontId="2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17" fillId="0" borderId="0" xfId="1" applyNumberFormat="1" applyFont="1" applyFill="1" applyBorder="1" applyAlignment="1">
      <alignment vertical="center"/>
    </xf>
    <xf numFmtId="164" fontId="20" fillId="2" borderId="6" xfId="0" applyNumberFormat="1" applyFont="1" applyFill="1" applyBorder="1"/>
    <xf numFmtId="3" fontId="20" fillId="2" borderId="6" xfId="0" applyNumberFormat="1" applyFont="1" applyFill="1" applyBorder="1"/>
    <xf numFmtId="0" fontId="23" fillId="0" borderId="0" xfId="0" applyFont="1"/>
    <xf numFmtId="10" fontId="27" fillId="0" borderId="6" xfId="0" applyNumberFormat="1" applyFont="1" applyBorder="1"/>
    <xf numFmtId="3" fontId="27" fillId="0" borderId="6" xfId="0" applyNumberFormat="1" applyFont="1" applyBorder="1"/>
    <xf numFmtId="0" fontId="23" fillId="0" borderId="6" xfId="0" applyFont="1" applyBorder="1"/>
    <xf numFmtId="3" fontId="12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3" fontId="11" fillId="0" borderId="6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0" fillId="0" borderId="0" xfId="0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4" fontId="13" fillId="2" borderId="6" xfId="0" applyNumberFormat="1" applyFont="1" applyFill="1" applyBorder="1"/>
    <xf numFmtId="2" fontId="13" fillId="2" borderId="6" xfId="0" applyNumberFormat="1" applyFont="1" applyFill="1" applyBorder="1"/>
    <xf numFmtId="0" fontId="9" fillId="0" borderId="6" xfId="0" applyFont="1" applyFill="1" applyBorder="1" applyAlignment="1">
      <alignment vertical="center"/>
    </xf>
    <xf numFmtId="10" fontId="28" fillId="0" borderId="6" xfId="0" applyNumberFormat="1" applyFont="1" applyBorder="1"/>
    <xf numFmtId="2" fontId="28" fillId="0" borderId="6" xfId="0" applyNumberFormat="1" applyFont="1" applyBorder="1"/>
    <xf numFmtId="0" fontId="9" fillId="0" borderId="6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30" fillId="0" borderId="0" xfId="0" applyFont="1"/>
    <xf numFmtId="0" fontId="31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Border="1" applyAlignment="1"/>
    <xf numFmtId="0" fontId="3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/>
    <xf numFmtId="3" fontId="12" fillId="0" borderId="0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vertical="center" wrapText="1"/>
    </xf>
    <xf numFmtId="3" fontId="12" fillId="0" borderId="8" xfId="0" applyNumberFormat="1" applyFont="1" applyBorder="1" applyAlignment="1">
      <alignment horizontal="right" vertical="center" wrapText="1"/>
    </xf>
    <xf numFmtId="165" fontId="12" fillId="0" borderId="7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0" fillId="0" borderId="9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36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7" fillId="0" borderId="0" xfId="0" applyFont="1" applyBorder="1" applyAlignment="1"/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12" fillId="0" borderId="8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left" vertical="center" wrapText="1"/>
    </xf>
    <xf numFmtId="3" fontId="38" fillId="0" borderId="0" xfId="0" applyNumberFormat="1" applyFont="1" applyAlignment="1">
      <alignment horizontal="right" vertical="center" wrapText="1"/>
    </xf>
    <xf numFmtId="165" fontId="38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6" fontId="36" fillId="0" borderId="0" xfId="0" applyNumberFormat="1" applyFont="1"/>
    <xf numFmtId="166" fontId="36" fillId="0" borderId="0" xfId="0" applyNumberFormat="1" applyFont="1" applyFill="1"/>
    <xf numFmtId="165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 horizontal="lef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08101851851854E-2"/>
          <c:y val="2.2604257801108196E-2"/>
          <c:w val="0.89222619047619034"/>
          <c:h val="0.69835170940170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5.1, Graf 5.1-5.2-5.3'!$N$5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-2.1938888888888728E-3"/>
                  <c:y val="0.11695803412276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E8-4A65-AD8D-D241DF6CE621}"/>
                </c:ext>
              </c:extLst>
            </c:dLbl>
            <c:dLbl>
              <c:idx val="1"/>
              <c:layout>
                <c:manualLayout>
                  <c:x val="-1.3888888888888888E-2"/>
                  <c:y val="9.2590908021897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E8-4A65-AD8D-D241DF6CE621}"/>
                </c:ext>
              </c:extLst>
            </c:dLbl>
            <c:dLbl>
              <c:idx val="2"/>
              <c:layout>
                <c:manualLayout>
                  <c:x val="-4.0555555555555553E-3"/>
                  <c:y val="1.2668349626747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E8-4A65-AD8D-D241DF6CE621}"/>
                </c:ext>
              </c:extLst>
            </c:dLbl>
            <c:dLbl>
              <c:idx val="3"/>
              <c:layout>
                <c:manualLayout>
                  <c:x val="-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E8-4A65-AD8D-D241DF6CE621}"/>
                </c:ext>
              </c:extLst>
            </c:dLbl>
            <c:dLbl>
              <c:idx val="4"/>
              <c:layout>
                <c:manualLayout>
                  <c:x val="-1.1111111111111112E-2"/>
                  <c:y val="-1.6203703703703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E8-4A65-AD8D-D241DF6CE621}"/>
                </c:ext>
              </c:extLst>
            </c:dLbl>
            <c:dLbl>
              <c:idx val="5"/>
              <c:layout>
                <c:manualLayout>
                  <c:x val="-5.555555555555685E-3"/>
                  <c:y val="1.4797860637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E8-4A65-AD8D-D241DF6CE621}"/>
                </c:ext>
              </c:extLst>
            </c:dLbl>
            <c:dLbl>
              <c:idx val="6"/>
              <c:layout>
                <c:manualLayout>
                  <c:x val="-1.223388888888889E-2"/>
                  <c:y val="2.0136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DE8-4A65-AD8D-D241DF6CE621}"/>
                </c:ext>
              </c:extLst>
            </c:dLbl>
            <c:dLbl>
              <c:idx val="7"/>
              <c:layout>
                <c:manualLayout>
                  <c:x val="-1.1111111111111112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E8-4A65-AD8D-D241DF6CE621}"/>
                </c:ext>
              </c:extLst>
            </c:dLbl>
            <c:dLbl>
              <c:idx val="8"/>
              <c:layout>
                <c:manualLayout>
                  <c:x val="-1.0185067526415994E-16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E8-4A65-AD8D-D241DF6CE621}"/>
                </c:ext>
              </c:extLst>
            </c:dLbl>
            <c:dLbl>
              <c:idx val="9"/>
              <c:layout>
                <c:manualLayout>
                  <c:x val="-5.5555555555555558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E8-4A65-AD8D-D241DF6CE621}"/>
                </c:ext>
              </c:extLst>
            </c:dLbl>
            <c:dLbl>
              <c:idx val="10"/>
              <c:layout>
                <c:manualLayout>
                  <c:x val="0"/>
                  <c:y val="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E8-4A65-AD8D-D241DF6CE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 5.1, Graf 5.1-5.2-5.3'!$M$6:$M$12</c:f>
              <c:strCache>
                <c:ptCount val="7"/>
                <c:pt idx="0">
                  <c:v>Biomasse</c:v>
                </c:pt>
                <c:pt idx="1">
                  <c:v>Idroelettrico</c:v>
                </c:pt>
                <c:pt idx="2">
                  <c:v>Pompe di calore</c:v>
                </c:pt>
                <c:pt idx="3">
                  <c:v>Solare</c:v>
                </c:pt>
                <c:pt idx="4">
                  <c:v>Eolica</c:v>
                </c:pt>
                <c:pt idx="5">
                  <c:v>Geotermica</c:v>
                </c:pt>
                <c:pt idx="6">
                  <c:v>Rifiuti</c:v>
                </c:pt>
              </c:strCache>
            </c:strRef>
          </c:cat>
          <c:val>
            <c:numRef>
              <c:f>'Tab 5.1, Graf 5.1-5.2-5.3'!$N$6:$N$12</c:f>
              <c:numCache>
                <c:formatCode>#,##0</c:formatCode>
                <c:ptCount val="7"/>
                <c:pt idx="0">
                  <c:v>9990.6</c:v>
                </c:pt>
                <c:pt idx="1">
                  <c:v>4024</c:v>
                </c:pt>
                <c:pt idx="2">
                  <c:v>2596</c:v>
                </c:pt>
                <c:pt idx="3">
                  <c:v>2167</c:v>
                </c:pt>
                <c:pt idx="4">
                  <c:v>1541</c:v>
                </c:pt>
                <c:pt idx="5">
                  <c:v>674</c:v>
                </c:pt>
                <c:pt idx="6">
                  <c:v>613.5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E8-4A65-AD8D-D241DF6CE621}"/>
            </c:ext>
          </c:extLst>
        </c:ser>
        <c:ser>
          <c:idx val="1"/>
          <c:order val="1"/>
          <c:tx>
            <c:strRef>
              <c:f>'Tab 5.1, Graf 5.1-5.2-5.3'!$O$5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8055555555555555E-3"/>
                  <c:y val="0.15215331769295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DE8-4A65-AD8D-D241DF6CE621}"/>
                </c:ext>
              </c:extLst>
            </c:dLbl>
            <c:dLbl>
              <c:idx val="1"/>
              <c:layout>
                <c:manualLayout>
                  <c:x val="-9.7222222222228692E-4"/>
                  <c:y val="6.6414651603744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DE8-4A65-AD8D-D241DF6CE621}"/>
                </c:ext>
              </c:extLst>
            </c:dLbl>
            <c:dLbl>
              <c:idx val="2"/>
              <c:layout>
                <c:manualLayout>
                  <c:x val="9.5361111111111113E-4"/>
                  <c:y val="8.3574099572722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DE8-4A65-AD8D-D241DF6CE621}"/>
                </c:ext>
              </c:extLst>
            </c:dLbl>
            <c:dLbl>
              <c:idx val="3"/>
              <c:layout>
                <c:manualLayout>
                  <c:x val="1.2777777777777779E-3"/>
                  <c:y val="1.127633544834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E8-4A65-AD8D-D241DF6CE621}"/>
                </c:ext>
              </c:extLst>
            </c:dLbl>
            <c:dLbl>
              <c:idx val="4"/>
              <c:layout>
                <c:manualLayout>
                  <c:x val="1.2777777777776484E-3"/>
                  <c:y val="1.4901695932097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DE8-4A65-AD8D-D241DF6CE621}"/>
                </c:ext>
              </c:extLst>
            </c:dLbl>
            <c:dLbl>
              <c:idx val="5"/>
              <c:layout>
                <c:manualLayout>
                  <c:x val="7.7400000000000004E-3"/>
                  <c:y val="6.12546296296296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DE8-4A65-AD8D-D241DF6CE621}"/>
                </c:ext>
              </c:extLst>
            </c:dLbl>
            <c:dLbl>
              <c:idx val="6"/>
              <c:layout>
                <c:manualLayout>
                  <c:x val="-3.0000000000000001E-3"/>
                  <c:y val="2.1536061243298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DE8-4A65-AD8D-D241DF6CE621}"/>
                </c:ext>
              </c:extLst>
            </c:dLbl>
            <c:dLbl>
              <c:idx val="7"/>
              <c:layout>
                <c:manualLayout>
                  <c:x val="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DE8-4A65-AD8D-D241DF6CE621}"/>
                </c:ext>
              </c:extLst>
            </c:dLbl>
            <c:dLbl>
              <c:idx val="10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DE8-4A65-AD8D-D241DF6CE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 5.1, Graf 5.1-5.2-5.3'!$M$6:$M$12</c:f>
              <c:strCache>
                <c:ptCount val="7"/>
                <c:pt idx="0">
                  <c:v>Biomasse</c:v>
                </c:pt>
                <c:pt idx="1">
                  <c:v>Idroelettrico</c:v>
                </c:pt>
                <c:pt idx="2">
                  <c:v>Pompe di calore</c:v>
                </c:pt>
                <c:pt idx="3">
                  <c:v>Solare</c:v>
                </c:pt>
                <c:pt idx="4">
                  <c:v>Eolica</c:v>
                </c:pt>
                <c:pt idx="5">
                  <c:v>Geotermica</c:v>
                </c:pt>
                <c:pt idx="6">
                  <c:v>Rifiuti</c:v>
                </c:pt>
              </c:strCache>
            </c:strRef>
          </c:cat>
          <c:val>
            <c:numRef>
              <c:f>'Tab 5.1, Graf 5.1-5.2-5.3'!$O$6:$O$12</c:f>
              <c:numCache>
                <c:formatCode>#,##0</c:formatCode>
                <c:ptCount val="7"/>
                <c:pt idx="0">
                  <c:v>10459</c:v>
                </c:pt>
                <c:pt idx="1">
                  <c:v>4046</c:v>
                </c:pt>
                <c:pt idx="2">
                  <c:v>2498</c:v>
                </c:pt>
                <c:pt idx="3">
                  <c:v>2265</c:v>
                </c:pt>
                <c:pt idx="4">
                  <c:v>1646</c:v>
                </c:pt>
                <c:pt idx="5">
                  <c:v>674</c:v>
                </c:pt>
                <c:pt idx="6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DE8-4A65-AD8D-D241DF6CE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066816"/>
        <c:axId val="60080896"/>
      </c:barChart>
      <c:catAx>
        <c:axId val="6006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0080896"/>
        <c:crosses val="autoZero"/>
        <c:auto val="1"/>
        <c:lblAlgn val="ctr"/>
        <c:lblOffset val="100"/>
        <c:noMultiLvlLbl val="0"/>
      </c:catAx>
      <c:valAx>
        <c:axId val="6008089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006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21194444444447"/>
          <c:y val="7.2838939348570997E-2"/>
          <c:w val="0.40073468941382329"/>
          <c:h val="6.6586818378414347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MW per 10.000 abitanti</a:t>
            </a:r>
          </a:p>
        </c:rich>
      </c:tx>
      <c:layout>
        <c:manualLayout>
          <c:xMode val="edge"/>
          <c:yMode val="edge"/>
          <c:x val="0.32630586419753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C01-4595-9613-BC634E3B324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C01-4595-9613-BC634E3B3243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C01-4595-9613-BC634E3B3243}"/>
              </c:ext>
            </c:extLst>
          </c:dPt>
          <c:dPt>
            <c:idx val="1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6-AC01-4595-9613-BC634E3B3243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8-AC01-4595-9613-BC634E3B3243}"/>
              </c:ext>
            </c:extLst>
          </c:dPt>
          <c:dPt>
            <c:idx val="18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A-AC01-4595-9613-BC634E3B32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5.4, Graf 5.6-5.7'!$G$32:$G$53</c:f>
              <c:strCache>
                <c:ptCount val="22"/>
                <c:pt idx="0">
                  <c:v>Lombardia</c:v>
                </c:pt>
                <c:pt idx="1">
                  <c:v>Friuli-V. Giulia</c:v>
                </c:pt>
                <c:pt idx="2">
                  <c:v>Prov. Trento </c:v>
                </c:pt>
                <c:pt idx="3">
                  <c:v>Prov. Bolzano</c:v>
                </c:pt>
                <c:pt idx="4">
                  <c:v>Umbria</c:v>
                </c:pt>
                <c:pt idx="5">
                  <c:v>Veneto</c:v>
                </c:pt>
                <c:pt idx="6">
                  <c:v>Piemonte</c:v>
                </c:pt>
                <c:pt idx="7">
                  <c:v>Emilia-Romagna</c:v>
                </c:pt>
                <c:pt idx="8">
                  <c:v>Lazio</c:v>
                </c:pt>
                <c:pt idx="9">
                  <c:v>Marche</c:v>
                </c:pt>
                <c:pt idx="10">
                  <c:v>Valle d'Aosta</c:v>
                </c:pt>
                <c:pt idx="11">
                  <c:v>Liguria</c:v>
                </c:pt>
                <c:pt idx="12">
                  <c:v>Toscana</c:v>
                </c:pt>
                <c:pt idx="13">
                  <c:v>Italia</c:v>
                </c:pt>
                <c:pt idx="14">
                  <c:v>Abruzzo</c:v>
                </c:pt>
                <c:pt idx="15">
                  <c:v>Campania</c:v>
                </c:pt>
                <c:pt idx="16">
                  <c:v>Sicilia</c:v>
                </c:pt>
                <c:pt idx="17">
                  <c:v>Calabria</c:v>
                </c:pt>
                <c:pt idx="18">
                  <c:v>Puglia</c:v>
                </c:pt>
                <c:pt idx="19">
                  <c:v>Sardegna</c:v>
                </c:pt>
                <c:pt idx="20">
                  <c:v>Molise</c:v>
                </c:pt>
                <c:pt idx="21">
                  <c:v>Basilicata</c:v>
                </c:pt>
              </c:strCache>
            </c:strRef>
          </c:cat>
          <c:val>
            <c:numRef>
              <c:f>'Tab 5.4, Graf 5.6-5.7'!$H$32:$H$53</c:f>
              <c:numCache>
                <c:formatCode>#,##0.0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1.8334326442682313E-3</c:v>
                </c:pt>
                <c:pt idx="3">
                  <c:v>5.6322797215400903E-3</c:v>
                </c:pt>
                <c:pt idx="4">
                  <c:v>2.4133354019065353E-2</c:v>
                </c:pt>
                <c:pt idx="5">
                  <c:v>2.7463895737213969E-2</c:v>
                </c:pt>
                <c:pt idx="6">
                  <c:v>4.3607176349508739E-2</c:v>
                </c:pt>
                <c:pt idx="7">
                  <c:v>0.10080376441577833</c:v>
                </c:pt>
                <c:pt idx="8">
                  <c:v>0.12387719999305036</c:v>
                </c:pt>
                <c:pt idx="9">
                  <c:v>0.12891096020816145</c:v>
                </c:pt>
                <c:pt idx="10">
                  <c:v>0.20794343938448745</c:v>
                </c:pt>
                <c:pt idx="11">
                  <c:v>0.37053408060985316</c:v>
                </c:pt>
                <c:pt idx="12">
                  <c:v>0.38807817351400326</c:v>
                </c:pt>
                <c:pt idx="13">
                  <c:v>1.7965346538637668</c:v>
                </c:pt>
                <c:pt idx="14">
                  <c:v>1.9714963819834135</c:v>
                </c:pt>
                <c:pt idx="15">
                  <c:v>3.0368637479839005</c:v>
                </c:pt>
                <c:pt idx="16">
                  <c:v>3.883871523540138</c:v>
                </c:pt>
                <c:pt idx="17">
                  <c:v>6.1421987107401375</c:v>
                </c:pt>
                <c:pt idx="18">
                  <c:v>6.5039251967657439</c:v>
                </c:pt>
                <c:pt idx="19">
                  <c:v>6.5455836080567336</c:v>
                </c:pt>
                <c:pt idx="20">
                  <c:v>12.508485405103222</c:v>
                </c:pt>
                <c:pt idx="21">
                  <c:v>23.3708206357297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C01-4595-9613-BC634E3B3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GWh</a:t>
            </a:r>
          </a:p>
        </c:rich>
      </c:tx>
      <c:layout>
        <c:manualLayout>
          <c:xMode val="edge"/>
          <c:yMode val="edge"/>
          <c:x val="0.40622425002851603"/>
          <c:y val="1.05857228515347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32-4A54-BB02-DEEE0522748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F32-4A54-BB02-DEEE0522748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F32-4A54-BB02-DEEE0522748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5F32-4A54-BB02-DEEE0522748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F32-4A54-BB02-DEEE0522748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F32-4A54-BB02-DEEE0522748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F32-4A54-BB02-DEEE052274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5.4, Graf 5.6-5.7'!$G$58:$G$77</c:f>
              <c:strCache>
                <c:ptCount val="20"/>
                <c:pt idx="0">
                  <c:v>Lombardia</c:v>
                </c:pt>
                <c:pt idx="1">
                  <c:v>Prov Trento</c:v>
                </c:pt>
                <c:pt idx="2">
                  <c:v>Prov Bolzano</c:v>
                </c:pt>
                <c:pt idx="3">
                  <c:v>Umbria</c:v>
                </c:pt>
                <c:pt idx="4">
                  <c:v>Valle d'Aosta</c:v>
                </c:pt>
                <c:pt idx="5">
                  <c:v>Veneto</c:v>
                </c:pt>
                <c:pt idx="6">
                  <c:v>Piemonte</c:v>
                </c:pt>
                <c:pt idx="7">
                  <c:v>Marche</c:v>
                </c:pt>
                <c:pt idx="8">
                  <c:v>Emilia-Romagna</c:v>
                </c:pt>
                <c:pt idx="9">
                  <c:v>Liguria</c:v>
                </c:pt>
                <c:pt idx="10">
                  <c:v>Lazio</c:v>
                </c:pt>
                <c:pt idx="11">
                  <c:v>Toscana</c:v>
                </c:pt>
                <c:pt idx="12">
                  <c:v>Abruzzo</c:v>
                </c:pt>
                <c:pt idx="13">
                  <c:v>Molise</c:v>
                </c:pt>
                <c:pt idx="14">
                  <c:v>Sardegna</c:v>
                </c:pt>
                <c:pt idx="15">
                  <c:v>Calabria</c:v>
                </c:pt>
                <c:pt idx="16">
                  <c:v>Basilicata</c:v>
                </c:pt>
                <c:pt idx="17">
                  <c:v>Campania</c:v>
                </c:pt>
                <c:pt idx="18">
                  <c:v>Sicilia</c:v>
                </c:pt>
                <c:pt idx="19">
                  <c:v>Puglia</c:v>
                </c:pt>
              </c:strCache>
            </c:strRef>
          </c:cat>
          <c:val>
            <c:numRef>
              <c:f>'Tab 5.4, Graf 5.6-5.7'!$H$58:$H$77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2.7</c:v>
                </c:pt>
                <c:pt idx="4">
                  <c:v>4.5</c:v>
                </c:pt>
                <c:pt idx="5">
                  <c:v>26.5</c:v>
                </c:pt>
                <c:pt idx="6">
                  <c:v>30.1</c:v>
                </c:pt>
                <c:pt idx="7">
                  <c:v>39.6</c:v>
                </c:pt>
                <c:pt idx="8">
                  <c:v>53.1</c:v>
                </c:pt>
                <c:pt idx="9">
                  <c:v>139.1</c:v>
                </c:pt>
                <c:pt idx="10">
                  <c:v>147.4</c:v>
                </c:pt>
                <c:pt idx="11">
                  <c:v>258.5</c:v>
                </c:pt>
                <c:pt idx="12">
                  <c:v>446.5</c:v>
                </c:pt>
                <c:pt idx="13">
                  <c:v>722</c:v>
                </c:pt>
                <c:pt idx="14">
                  <c:v>2023.7</c:v>
                </c:pt>
                <c:pt idx="15">
                  <c:v>2109.5</c:v>
                </c:pt>
                <c:pt idx="16">
                  <c:v>2652.1</c:v>
                </c:pt>
                <c:pt idx="17">
                  <c:v>2964.1</c:v>
                </c:pt>
                <c:pt idx="18">
                  <c:v>3346.6</c:v>
                </c:pt>
                <c:pt idx="19">
                  <c:v>5235.8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32-4A54-BB02-DEEE05227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GWh per 10.000 abitanti</a:t>
            </a:r>
          </a:p>
        </c:rich>
      </c:tx>
      <c:layout>
        <c:manualLayout>
          <c:xMode val="edge"/>
          <c:yMode val="edge"/>
          <c:x val="0.31857006172839503"/>
          <c:y val="2.746296296296295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DA-4BB7-88E9-8F7ECE6121D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4DA-4BB7-88E9-8F7ECE6121D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4DA-4BB7-88E9-8F7ECE6121D3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74DA-4BB7-88E9-8F7ECE6121D3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74DA-4BB7-88E9-8F7ECE6121D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4DA-4BB7-88E9-8F7ECE6121D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4DA-4BB7-88E9-8F7ECE6121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5.4, Graf 5.6-5.7'!$J$58:$J$78</c:f>
              <c:strCache>
                <c:ptCount val="21"/>
                <c:pt idx="0">
                  <c:v>Lombardia</c:v>
                </c:pt>
                <c:pt idx="1">
                  <c:v>Prov Trento</c:v>
                </c:pt>
                <c:pt idx="2">
                  <c:v>Prov Bolzano</c:v>
                </c:pt>
                <c:pt idx="3">
                  <c:v>Umbria</c:v>
                </c:pt>
                <c:pt idx="4">
                  <c:v>Veneto</c:v>
                </c:pt>
                <c:pt idx="5">
                  <c:v>Piemonte</c:v>
                </c:pt>
                <c:pt idx="6">
                  <c:v>Emilia-Romagna</c:v>
                </c:pt>
                <c:pt idx="7">
                  <c:v>Lazio</c:v>
                </c:pt>
                <c:pt idx="8">
                  <c:v>Marche</c:v>
                </c:pt>
                <c:pt idx="9">
                  <c:v>Valle d'Aosta</c:v>
                </c:pt>
                <c:pt idx="10">
                  <c:v>Toscana</c:v>
                </c:pt>
                <c:pt idx="11">
                  <c:v>Liguria</c:v>
                </c:pt>
                <c:pt idx="12">
                  <c:v>Italia</c:v>
                </c:pt>
                <c:pt idx="13">
                  <c:v>Abruzzo</c:v>
                </c:pt>
                <c:pt idx="14">
                  <c:v>Campania</c:v>
                </c:pt>
                <c:pt idx="15">
                  <c:v>Sicilia</c:v>
                </c:pt>
                <c:pt idx="16">
                  <c:v>Calabria</c:v>
                </c:pt>
                <c:pt idx="17">
                  <c:v>Sardegna</c:v>
                </c:pt>
                <c:pt idx="18">
                  <c:v>Puglia</c:v>
                </c:pt>
                <c:pt idx="19">
                  <c:v>Molise</c:v>
                </c:pt>
                <c:pt idx="20">
                  <c:v>Basilicata</c:v>
                </c:pt>
              </c:strCache>
            </c:strRef>
          </c:cat>
          <c:val>
            <c:numRef>
              <c:f>'Tab 5.4, Graf 5.6-5.7'!$K$58:$K$78</c:f>
              <c:numCache>
                <c:formatCode>#,##0.0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3.7548531476933942E-3</c:v>
                </c:pt>
                <c:pt idx="3">
                  <c:v>3.1028598024512594E-2</c:v>
                </c:pt>
                <c:pt idx="4">
                  <c:v>5.4312928137027622E-2</c:v>
                </c:pt>
                <c:pt idx="5">
                  <c:v>6.9817872772351755E-2</c:v>
                </c:pt>
                <c:pt idx="6">
                  <c:v>0.11894844201061844</c:v>
                </c:pt>
                <c:pt idx="7">
                  <c:v>0.25609395903191617</c:v>
                </c:pt>
                <c:pt idx="8">
                  <c:v>0.26178841149965099</c:v>
                </c:pt>
                <c:pt idx="9">
                  <c:v>0.35990210662699745</c:v>
                </c:pt>
                <c:pt idx="10">
                  <c:v>0.70005727741360657</c:v>
                </c:pt>
                <c:pt idx="11">
                  <c:v>0.91223523208549695</c:v>
                </c:pt>
                <c:pt idx="12">
                  <c:v>3.3872394330604223</c:v>
                </c:pt>
                <c:pt idx="13">
                  <c:v>3.4506982930442729</c:v>
                </c:pt>
                <c:pt idx="14">
                  <c:v>5.1891207905684436</c:v>
                </c:pt>
                <c:pt idx="15">
                  <c:v>6.8644121683017829</c:v>
                </c:pt>
                <c:pt idx="16">
                  <c:v>11.137156764918617</c:v>
                </c:pt>
                <c:pt idx="17">
                  <c:v>12.55692250225084</c:v>
                </c:pt>
                <c:pt idx="18">
                  <c:v>13.24410841055775</c:v>
                </c:pt>
                <c:pt idx="19">
                  <c:v>24.025343076574959</c:v>
                </c:pt>
                <c:pt idx="20">
                  <c:v>47.936390880138234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DA-4BB7-88E9-8F7ECE612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MW</a:t>
            </a:r>
          </a:p>
        </c:rich>
      </c:tx>
      <c:layout>
        <c:manualLayout>
          <c:xMode val="edge"/>
          <c:yMode val="edge"/>
          <c:x val="0.50279840461752978"/>
          <c:y val="1.05857415895449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93B-4300-9206-7EF177DED71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93B-4300-9206-7EF177DED716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C93B-4300-9206-7EF177DED71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93B-4300-9206-7EF177DED71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93B-4300-9206-7EF177DED71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93B-4300-9206-7EF177DED71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93B-4300-9206-7EF177DED7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5.5, Graf 5.8-5.9'!$J$31:$J$51</c:f>
              <c:strCache>
                <c:ptCount val="21"/>
                <c:pt idx="0">
                  <c:v>Valle d'Aosta</c:v>
                </c:pt>
                <c:pt idx="1">
                  <c:v>Liguria</c:v>
                </c:pt>
                <c:pt idx="2">
                  <c:v>Molise</c:v>
                </c:pt>
                <c:pt idx="3">
                  <c:v>Prov. Trento </c:v>
                </c:pt>
                <c:pt idx="4">
                  <c:v>Prov. Bolzano</c:v>
                </c:pt>
                <c:pt idx="5">
                  <c:v>Basilicata</c:v>
                </c:pt>
                <c:pt idx="6">
                  <c:v>Umbria</c:v>
                </c:pt>
                <c:pt idx="7">
                  <c:v>Calabria</c:v>
                </c:pt>
                <c:pt idx="8">
                  <c:v>Friuli-V. Giulia</c:v>
                </c:pt>
                <c:pt idx="9">
                  <c:v>Abruzzo</c:v>
                </c:pt>
                <c:pt idx="10">
                  <c:v>Campania</c:v>
                </c:pt>
                <c:pt idx="11">
                  <c:v>Toscana</c:v>
                </c:pt>
                <c:pt idx="12">
                  <c:v>Sardegna</c:v>
                </c:pt>
                <c:pt idx="13">
                  <c:v>Marche</c:v>
                </c:pt>
                <c:pt idx="14">
                  <c:v>Lazio</c:v>
                </c:pt>
                <c:pt idx="15">
                  <c:v>Sicilia</c:v>
                </c:pt>
                <c:pt idx="16">
                  <c:v>Piemonte</c:v>
                </c:pt>
                <c:pt idx="17">
                  <c:v>Veneto</c:v>
                </c:pt>
                <c:pt idx="18">
                  <c:v>Emilia-Romagna</c:v>
                </c:pt>
                <c:pt idx="19">
                  <c:v>Lombardia</c:v>
                </c:pt>
                <c:pt idx="20">
                  <c:v>Puglia</c:v>
                </c:pt>
              </c:strCache>
            </c:strRef>
          </c:cat>
          <c:val>
            <c:numRef>
              <c:f>'Tab 5.5, Graf 5.8-5.9'!$K$31:$K$51</c:f>
              <c:numCache>
                <c:formatCode>#,##0</c:formatCode>
                <c:ptCount val="21"/>
                <c:pt idx="0">
                  <c:v>25</c:v>
                </c:pt>
                <c:pt idx="1">
                  <c:v>113</c:v>
                </c:pt>
                <c:pt idx="2">
                  <c:v>176</c:v>
                </c:pt>
                <c:pt idx="3">
                  <c:v>192</c:v>
                </c:pt>
                <c:pt idx="4">
                  <c:v>250</c:v>
                </c:pt>
                <c:pt idx="5">
                  <c:v>371</c:v>
                </c:pt>
                <c:pt idx="6">
                  <c:v>488</c:v>
                </c:pt>
                <c:pt idx="7">
                  <c:v>536</c:v>
                </c:pt>
                <c:pt idx="8">
                  <c:v>545</c:v>
                </c:pt>
                <c:pt idx="9">
                  <c:v>742</c:v>
                </c:pt>
                <c:pt idx="10">
                  <c:v>833</c:v>
                </c:pt>
                <c:pt idx="11">
                  <c:v>838</c:v>
                </c:pt>
                <c:pt idx="12">
                  <c:v>873</c:v>
                </c:pt>
                <c:pt idx="13">
                  <c:v>1100</c:v>
                </c:pt>
                <c:pt idx="14">
                  <c:v>1385</c:v>
                </c:pt>
                <c:pt idx="15">
                  <c:v>1433</c:v>
                </c:pt>
                <c:pt idx="16">
                  <c:v>1643</c:v>
                </c:pt>
                <c:pt idx="17">
                  <c:v>1996</c:v>
                </c:pt>
                <c:pt idx="18">
                  <c:v>2100</c:v>
                </c:pt>
                <c:pt idx="19">
                  <c:v>2399</c:v>
                </c:pt>
                <c:pt idx="20">
                  <c:v>2826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3B-4300-9206-7EF177DED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MW per 10.000 abitanti</a:t>
            </a:r>
          </a:p>
        </c:rich>
      </c:tx>
      <c:layout>
        <c:manualLayout>
          <c:xMode val="edge"/>
          <c:yMode val="edge"/>
          <c:x val="0.32630586419753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499-4228-B90C-DF100AA0D08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99-4228-B90C-DF100AA0D08B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0499-4228-B90C-DF100AA0D0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499-4228-B90C-DF100AA0D08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499-4228-B90C-DF100AA0D08B}"/>
              </c:ext>
            </c:extLst>
          </c:dPt>
          <c:dPt>
            <c:idx val="17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0499-4228-B90C-DF100AA0D08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499-4228-B90C-DF100AA0D0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5.5, Graf 5.8-5.9'!$G$31:$G$52</c:f>
              <c:strCache>
                <c:ptCount val="22"/>
                <c:pt idx="0">
                  <c:v>Liguria</c:v>
                </c:pt>
                <c:pt idx="1">
                  <c:v>Campania</c:v>
                </c:pt>
                <c:pt idx="2">
                  <c:v>Valle d'Aosta</c:v>
                </c:pt>
                <c:pt idx="3">
                  <c:v>Toscana</c:v>
                </c:pt>
                <c:pt idx="4">
                  <c:v>Lombardia</c:v>
                </c:pt>
                <c:pt idx="5">
                  <c:v>Lazio</c:v>
                </c:pt>
                <c:pt idx="6">
                  <c:v>Calabria</c:v>
                </c:pt>
                <c:pt idx="7">
                  <c:v>Sicilia</c:v>
                </c:pt>
                <c:pt idx="8">
                  <c:v>Italia</c:v>
                </c:pt>
                <c:pt idx="9">
                  <c:v>Prov. Trento </c:v>
                </c:pt>
                <c:pt idx="10">
                  <c:v>Piemonte</c:v>
                </c:pt>
                <c:pt idx="11">
                  <c:v>Veneto</c:v>
                </c:pt>
                <c:pt idx="12">
                  <c:v>Friuli-V. Giulia</c:v>
                </c:pt>
                <c:pt idx="13">
                  <c:v>Prov. Bolzano</c:v>
                </c:pt>
                <c:pt idx="14">
                  <c:v>Emilia-Romagna</c:v>
                </c:pt>
                <c:pt idx="15">
                  <c:v>Sardegna</c:v>
                </c:pt>
                <c:pt idx="16">
                  <c:v>Umbria</c:v>
                </c:pt>
                <c:pt idx="17">
                  <c:v>Abruzzo</c:v>
                </c:pt>
                <c:pt idx="18">
                  <c:v>Molise</c:v>
                </c:pt>
                <c:pt idx="19">
                  <c:v>Basilicata</c:v>
                </c:pt>
                <c:pt idx="20">
                  <c:v>Puglia</c:v>
                </c:pt>
                <c:pt idx="21">
                  <c:v>Marche</c:v>
                </c:pt>
              </c:strCache>
            </c:strRef>
          </c:cat>
          <c:val>
            <c:numRef>
              <c:f>'Tab 5.5, Graf 5.8-5.9'!$H$31:$H$52</c:f>
              <c:numCache>
                <c:formatCode>#,##0.0</c:formatCode>
                <c:ptCount val="22"/>
                <c:pt idx="0">
                  <c:v>0.74106816121970631</c:v>
                </c:pt>
                <c:pt idx="1">
                  <c:v>1.4582968248518988</c:v>
                </c:pt>
                <c:pt idx="2">
                  <c:v>1.9994561479277637</c:v>
                </c:pt>
                <c:pt idx="3">
                  <c:v>2.2694313287141288</c:v>
                </c:pt>
                <c:pt idx="4">
                  <c:v>2.3923965071609343</c:v>
                </c:pt>
                <c:pt idx="5">
                  <c:v>2.4063102663446672</c:v>
                </c:pt>
                <c:pt idx="6">
                  <c:v>2.8298250893559511</c:v>
                </c:pt>
                <c:pt idx="7">
                  <c:v>2.9393123280871496</c:v>
                </c:pt>
                <c:pt idx="8">
                  <c:v>3.4984036615585445</c:v>
                </c:pt>
                <c:pt idx="9">
                  <c:v>3.5201906769950035</c:v>
                </c:pt>
                <c:pt idx="10">
                  <c:v>3.8109888692682365</c:v>
                </c:pt>
                <c:pt idx="11">
                  <c:v>4.0908907381700805</c:v>
                </c:pt>
                <c:pt idx="12">
                  <c:v>4.5182620691484772</c:v>
                </c:pt>
                <c:pt idx="13">
                  <c:v>4.6935664346167423</c:v>
                </c:pt>
                <c:pt idx="14">
                  <c:v>4.7041756727363229</c:v>
                </c:pt>
                <c:pt idx="15">
                  <c:v>5.4169063321959694</c:v>
                </c:pt>
                <c:pt idx="16">
                  <c:v>5.6081317910970911</c:v>
                </c:pt>
                <c:pt idx="17">
                  <c:v>5.7344191118451313</c:v>
                </c:pt>
                <c:pt idx="18">
                  <c:v>5.8565933261456964</c:v>
                </c:pt>
                <c:pt idx="19">
                  <c:v>6.7057807083184215</c:v>
                </c:pt>
                <c:pt idx="20">
                  <c:v>7.1484492089530152</c:v>
                </c:pt>
                <c:pt idx="21">
                  <c:v>7.2719003194347485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99-4228-B90C-DF100AA0D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GWh</a:t>
            </a:r>
          </a:p>
        </c:rich>
      </c:tx>
      <c:layout>
        <c:manualLayout>
          <c:xMode val="edge"/>
          <c:yMode val="edge"/>
          <c:x val="0.40622425002851603"/>
          <c:y val="1.05857228515347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AD-4B1F-98E9-D64FED64840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AD-4B1F-98E9-D64FED64840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AD-4B1F-98E9-D64FED64840F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5DAD-4B1F-98E9-D64FED64840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AD-4B1F-98E9-D64FED64840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AD-4B1F-98E9-D64FED64840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AD-4B1F-98E9-D64FED64840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DAD-4B1F-98E9-D64FED6484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5.5, Graf 5.8-5.9'!$G$57:$G$77</c:f>
              <c:strCache>
                <c:ptCount val="21"/>
                <c:pt idx="0">
                  <c:v>Valle d'Aosta</c:v>
                </c:pt>
                <c:pt idx="1">
                  <c:v>Liguria</c:v>
                </c:pt>
                <c:pt idx="2">
                  <c:v>Prov Trento</c:v>
                </c:pt>
                <c:pt idx="3">
                  <c:v>Molise</c:v>
                </c:pt>
                <c:pt idx="4">
                  <c:v>Prov Bolzano</c:v>
                </c:pt>
                <c:pt idx="5">
                  <c:v>Basilicata</c:v>
                </c:pt>
                <c:pt idx="6">
                  <c:v>Umbria</c:v>
                </c:pt>
                <c:pt idx="7">
                  <c:v>Friuli-V. Giulia</c:v>
                </c:pt>
                <c:pt idx="8">
                  <c:v>Calabria</c:v>
                </c:pt>
                <c:pt idx="9">
                  <c:v>Campania</c:v>
                </c:pt>
                <c:pt idx="10">
                  <c:v>Abruzzo</c:v>
                </c:pt>
                <c:pt idx="11">
                  <c:v>Toscana</c:v>
                </c:pt>
                <c:pt idx="12">
                  <c:v>Sardegna</c:v>
                </c:pt>
                <c:pt idx="13">
                  <c:v>Marche</c:v>
                </c:pt>
                <c:pt idx="14">
                  <c:v>Lazio</c:v>
                </c:pt>
                <c:pt idx="15">
                  <c:v>Piemonte</c:v>
                </c:pt>
                <c:pt idx="16">
                  <c:v>Sicilia</c:v>
                </c:pt>
                <c:pt idx="17">
                  <c:v>Veneto</c:v>
                </c:pt>
                <c:pt idx="18">
                  <c:v>Emilia-Romagna</c:v>
                </c:pt>
                <c:pt idx="19">
                  <c:v>Lombardia</c:v>
                </c:pt>
                <c:pt idx="20">
                  <c:v>Puglia</c:v>
                </c:pt>
              </c:strCache>
            </c:strRef>
          </c:cat>
          <c:val>
            <c:numRef>
              <c:f>'Tab 5.5, Graf 5.8-5.9'!$H$57:$H$77</c:f>
              <c:numCache>
                <c:formatCode>#,##0.0</c:formatCode>
                <c:ptCount val="21"/>
                <c:pt idx="0">
                  <c:v>27.1</c:v>
                </c:pt>
                <c:pt idx="1">
                  <c:v>112.7</c:v>
                </c:pt>
                <c:pt idx="2">
                  <c:v>187</c:v>
                </c:pt>
                <c:pt idx="3">
                  <c:v>223.8</c:v>
                </c:pt>
                <c:pt idx="4">
                  <c:v>250.6</c:v>
                </c:pt>
                <c:pt idx="5">
                  <c:v>466.6</c:v>
                </c:pt>
                <c:pt idx="6">
                  <c:v>553.4</c:v>
                </c:pt>
                <c:pt idx="7">
                  <c:v>557.4</c:v>
                </c:pt>
                <c:pt idx="8">
                  <c:v>649.5</c:v>
                </c:pt>
                <c:pt idx="9">
                  <c:v>907</c:v>
                </c:pt>
                <c:pt idx="10">
                  <c:v>911.5</c:v>
                </c:pt>
                <c:pt idx="11">
                  <c:v>919.6</c:v>
                </c:pt>
                <c:pt idx="12">
                  <c:v>993</c:v>
                </c:pt>
                <c:pt idx="13">
                  <c:v>1310.9</c:v>
                </c:pt>
                <c:pt idx="14">
                  <c:v>1692.3</c:v>
                </c:pt>
                <c:pt idx="15">
                  <c:v>1808.2</c:v>
                </c:pt>
                <c:pt idx="16">
                  <c:v>1826.9</c:v>
                </c:pt>
                <c:pt idx="17">
                  <c:v>1999.4</c:v>
                </c:pt>
                <c:pt idx="18">
                  <c:v>2311.9</c:v>
                </c:pt>
                <c:pt idx="19">
                  <c:v>2358.6999999999998</c:v>
                </c:pt>
                <c:pt idx="20">
                  <c:v>3621.5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AD-4B1F-98E9-D64FED648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GWh per 10.000 abitanti</a:t>
            </a:r>
          </a:p>
        </c:rich>
      </c:tx>
      <c:layout>
        <c:manualLayout>
          <c:xMode val="edge"/>
          <c:yMode val="edge"/>
          <c:x val="0.3146503086419753"/>
          <c:y val="2.74629629629629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2E6-4DED-A68F-5A078A087E9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2E6-4DED-A68F-5A078A087E95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E2E6-4DED-A68F-5A078A087E9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2E6-4DED-A68F-5A078A087E9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2E6-4DED-A68F-5A078A087E9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2E6-4DED-A68F-5A078A087E95}"/>
              </c:ext>
            </c:extLst>
          </c:dPt>
          <c:dPt>
            <c:idx val="1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E2E6-4DED-A68F-5A078A087E9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2E6-4DED-A68F-5A078A087E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5.5, Graf 5.8-5.9'!$J$57:$J$78</c:f>
              <c:strCache>
                <c:ptCount val="22"/>
                <c:pt idx="0">
                  <c:v>Liguria</c:v>
                </c:pt>
                <c:pt idx="1">
                  <c:v>Campania</c:v>
                </c:pt>
                <c:pt idx="2">
                  <c:v>Valle d'Aosta</c:v>
                </c:pt>
                <c:pt idx="3">
                  <c:v>Lombardia</c:v>
                </c:pt>
                <c:pt idx="4">
                  <c:v>Toscana</c:v>
                </c:pt>
                <c:pt idx="5">
                  <c:v>Lazio</c:v>
                </c:pt>
                <c:pt idx="6">
                  <c:v>Prov Trento</c:v>
                </c:pt>
                <c:pt idx="7">
                  <c:v>Calabria</c:v>
                </c:pt>
                <c:pt idx="8">
                  <c:v>Sicilia</c:v>
                </c:pt>
                <c:pt idx="9">
                  <c:v>Italia</c:v>
                </c:pt>
                <c:pt idx="10">
                  <c:v>Veneto</c:v>
                </c:pt>
                <c:pt idx="11">
                  <c:v>Piemonte</c:v>
                </c:pt>
                <c:pt idx="12">
                  <c:v>Friuli-V. Giulia</c:v>
                </c:pt>
                <c:pt idx="13">
                  <c:v>Prov Bolzano</c:v>
                </c:pt>
                <c:pt idx="14">
                  <c:v>Emilia-Romagna</c:v>
                </c:pt>
                <c:pt idx="15">
                  <c:v>Sardegna</c:v>
                </c:pt>
                <c:pt idx="16">
                  <c:v>Umbria</c:v>
                </c:pt>
                <c:pt idx="17">
                  <c:v>Abruzzo</c:v>
                </c:pt>
                <c:pt idx="18">
                  <c:v>Molise</c:v>
                </c:pt>
                <c:pt idx="19">
                  <c:v>Basilicata</c:v>
                </c:pt>
                <c:pt idx="20">
                  <c:v>Marche</c:v>
                </c:pt>
                <c:pt idx="21">
                  <c:v>Puglia</c:v>
                </c:pt>
              </c:strCache>
            </c:strRef>
          </c:cat>
          <c:val>
            <c:numRef>
              <c:f>'Tab 5.5, Graf 5.8-5.9'!$K$57:$K$78</c:f>
              <c:numCache>
                <c:formatCode>#,##0.0</c:formatCode>
                <c:ptCount val="22"/>
                <c:pt idx="0">
                  <c:v>0.73910072362354784</c:v>
                </c:pt>
                <c:pt idx="1">
                  <c:v>1.5878454023297386</c:v>
                </c:pt>
                <c:pt idx="2">
                  <c:v>2.1674104643536958</c:v>
                </c:pt>
                <c:pt idx="3">
                  <c:v>2.3522074370323032</c:v>
                </c:pt>
                <c:pt idx="4">
                  <c:v>2.4904165273096814</c:v>
                </c:pt>
                <c:pt idx="5">
                  <c:v>2.94021578609031</c:v>
                </c:pt>
                <c:pt idx="6">
                  <c:v>3.4285190447815923</c:v>
                </c:pt>
                <c:pt idx="7">
                  <c:v>3.4290511110759145</c:v>
                </c:pt>
                <c:pt idx="8">
                  <c:v>3.7472642653052435</c:v>
                </c:pt>
                <c:pt idx="9">
                  <c:v>3.9718827940711341</c:v>
                </c:pt>
                <c:pt idx="10">
                  <c:v>4.0978591893272842</c:v>
                </c:pt>
                <c:pt idx="11">
                  <c:v>4.1941753337862604</c:v>
                </c:pt>
                <c:pt idx="12">
                  <c:v>4.621062894208003</c:v>
                </c:pt>
                <c:pt idx="13">
                  <c:v>4.7048309940598223</c:v>
                </c:pt>
                <c:pt idx="14">
                  <c:v>5.1788493989519546</c:v>
                </c:pt>
                <c:pt idx="15">
                  <c:v>6.1614982678930099</c:v>
                </c:pt>
                <c:pt idx="16">
                  <c:v>6.3597133876908405</c:v>
                </c:pt>
                <c:pt idx="17">
                  <c:v>7.0443706475024754</c:v>
                </c:pt>
                <c:pt idx="18">
                  <c:v>7.4471908317693574</c:v>
                </c:pt>
                <c:pt idx="19">
                  <c:v>8.4337392951519554</c:v>
                </c:pt>
                <c:pt idx="20">
                  <c:v>8.666121935224556</c:v>
                </c:pt>
                <c:pt idx="21">
                  <c:v>9.1606896002205751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E6-4DED-A68F-5A078A087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MW</a:t>
            </a:r>
          </a:p>
        </c:rich>
      </c:tx>
      <c:layout>
        <c:manualLayout>
          <c:xMode val="edge"/>
          <c:yMode val="edge"/>
          <c:x val="0.50279840461752978"/>
          <c:y val="1.05857415895449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0C20-4A2F-840E-AB80B4FCA1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20-4A2F-840E-AB80B4FCA1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C20-4A2F-840E-AB80B4FCA19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20-4A2F-840E-AB80B4FCA19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20-4A2F-840E-AB80B4FCA19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20-4A2F-840E-AB80B4FCA19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C20-4A2F-840E-AB80B4FCA1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5.6, Graf 5.10-5.11'!$J$33:$J$53</c:f>
              <c:strCache>
                <c:ptCount val="21"/>
                <c:pt idx="0">
                  <c:v>Valle d'Aosta</c:v>
                </c:pt>
                <c:pt idx="1">
                  <c:v>Prov. Trento </c:v>
                </c:pt>
                <c:pt idx="2">
                  <c:v>Liguria</c:v>
                </c:pt>
                <c:pt idx="3">
                  <c:v>Abruzzo</c:v>
                </c:pt>
                <c:pt idx="4">
                  <c:v>Marche</c:v>
                </c:pt>
                <c:pt idx="5">
                  <c:v>Molise</c:v>
                </c:pt>
                <c:pt idx="6">
                  <c:v>Umbria</c:v>
                </c:pt>
                <c:pt idx="7">
                  <c:v>Sicilia</c:v>
                </c:pt>
                <c:pt idx="8">
                  <c:v>Prov. Bolzano</c:v>
                </c:pt>
                <c:pt idx="9">
                  <c:v>Basilicata</c:v>
                </c:pt>
                <c:pt idx="10">
                  <c:v>Sardegna</c:v>
                </c:pt>
                <c:pt idx="11">
                  <c:v>Friuli-V. Giulia</c:v>
                </c:pt>
                <c:pt idx="12">
                  <c:v>Toscana</c:v>
                </c:pt>
                <c:pt idx="13">
                  <c:v>Lazio</c:v>
                </c:pt>
                <c:pt idx="14">
                  <c:v>Calabria</c:v>
                </c:pt>
                <c:pt idx="15">
                  <c:v>Campania</c:v>
                </c:pt>
                <c:pt idx="16">
                  <c:v>Puglia</c:v>
                </c:pt>
                <c:pt idx="17">
                  <c:v>Piemonte</c:v>
                </c:pt>
                <c:pt idx="18">
                  <c:v>Veneto</c:v>
                </c:pt>
                <c:pt idx="19">
                  <c:v>Emilia-Romagna</c:v>
                </c:pt>
                <c:pt idx="20">
                  <c:v>Lombardia</c:v>
                </c:pt>
              </c:strCache>
            </c:strRef>
          </c:cat>
          <c:val>
            <c:numRef>
              <c:f>'Tab 5.6, Graf 5.10-5.11'!$K$33:$K$53</c:f>
              <c:numCache>
                <c:formatCode>#,##0.0</c:formatCode>
                <c:ptCount val="21"/>
                <c:pt idx="0">
                  <c:v>3.1</c:v>
                </c:pt>
                <c:pt idx="1">
                  <c:v>14.5</c:v>
                </c:pt>
                <c:pt idx="2">
                  <c:v>25.6</c:v>
                </c:pt>
                <c:pt idx="3">
                  <c:v>31.3</c:v>
                </c:pt>
                <c:pt idx="4">
                  <c:v>38.299999999999997</c:v>
                </c:pt>
                <c:pt idx="5">
                  <c:v>46.1</c:v>
                </c:pt>
                <c:pt idx="6">
                  <c:v>48.8</c:v>
                </c:pt>
                <c:pt idx="7">
                  <c:v>73.400000000000006</c:v>
                </c:pt>
                <c:pt idx="8">
                  <c:v>82</c:v>
                </c:pt>
                <c:pt idx="9">
                  <c:v>83.1</c:v>
                </c:pt>
                <c:pt idx="10">
                  <c:v>113.9</c:v>
                </c:pt>
                <c:pt idx="11">
                  <c:v>140.19999999999999</c:v>
                </c:pt>
                <c:pt idx="12">
                  <c:v>165.5</c:v>
                </c:pt>
                <c:pt idx="13">
                  <c:v>172.6</c:v>
                </c:pt>
                <c:pt idx="14">
                  <c:v>200.6</c:v>
                </c:pt>
                <c:pt idx="15">
                  <c:v>236.9</c:v>
                </c:pt>
                <c:pt idx="16">
                  <c:v>349</c:v>
                </c:pt>
                <c:pt idx="17">
                  <c:v>352.7</c:v>
                </c:pt>
                <c:pt idx="18">
                  <c:v>369.9</c:v>
                </c:pt>
                <c:pt idx="19">
                  <c:v>639.5</c:v>
                </c:pt>
                <c:pt idx="20">
                  <c:v>932.8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20-4A2F-840E-AB80B4FCA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MW per 10.000 abitanti</a:t>
            </a:r>
          </a:p>
        </c:rich>
      </c:tx>
      <c:layout>
        <c:manualLayout>
          <c:xMode val="edge"/>
          <c:yMode val="edge"/>
          <c:x val="0.32630586419753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2C88-4101-A2B7-B737017FAE1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C88-4101-A2B7-B737017FAE1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C88-4101-A2B7-B737017FAE1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C88-4101-A2B7-B737017FAE1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88-4101-A2B7-B737017FAE1A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2C88-4101-A2B7-B737017FAE1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88-4101-A2B7-B737017FAE1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88-4101-A2B7-B737017FAE1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88-4101-A2B7-B737017FAE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5.6, Graf 5.10-5.11'!$G$33:$G$54</c:f>
              <c:strCache>
                <c:ptCount val="22"/>
                <c:pt idx="0">
                  <c:v>Sicilia</c:v>
                </c:pt>
                <c:pt idx="1">
                  <c:v>Liguria</c:v>
                </c:pt>
                <c:pt idx="2">
                  <c:v>Abruzzo</c:v>
                </c:pt>
                <c:pt idx="3">
                  <c:v>Valle d'Aosta</c:v>
                </c:pt>
                <c:pt idx="4">
                  <c:v>Marche</c:v>
                </c:pt>
                <c:pt idx="5">
                  <c:v>Prov. Trento </c:v>
                </c:pt>
                <c:pt idx="6">
                  <c:v>Lazio</c:v>
                </c:pt>
                <c:pt idx="7">
                  <c:v>Campania</c:v>
                </c:pt>
                <c:pt idx="8">
                  <c:v>Toscana</c:v>
                </c:pt>
                <c:pt idx="9">
                  <c:v>Umbria</c:v>
                </c:pt>
                <c:pt idx="10">
                  <c:v>Italia</c:v>
                </c:pt>
                <c:pt idx="11">
                  <c:v>Sardegna</c:v>
                </c:pt>
                <c:pt idx="12">
                  <c:v>Veneto</c:v>
                </c:pt>
                <c:pt idx="13">
                  <c:v>Piemonte</c:v>
                </c:pt>
                <c:pt idx="14">
                  <c:v>Puglia</c:v>
                </c:pt>
                <c:pt idx="15">
                  <c:v>Lombardia</c:v>
                </c:pt>
                <c:pt idx="16">
                  <c:v>Calabria</c:v>
                </c:pt>
                <c:pt idx="17">
                  <c:v>Friuli-V. Giulia</c:v>
                </c:pt>
                <c:pt idx="18">
                  <c:v>Emilia-Romagna</c:v>
                </c:pt>
                <c:pt idx="19">
                  <c:v>Basilicata</c:v>
                </c:pt>
                <c:pt idx="20">
                  <c:v>Molise</c:v>
                </c:pt>
                <c:pt idx="21">
                  <c:v>Prov. Bolzano</c:v>
                </c:pt>
              </c:strCache>
            </c:strRef>
          </c:cat>
          <c:val>
            <c:numRef>
              <c:f>'Tab 5.6, Graf 5.10-5.11'!$H$33:$H$54</c:f>
              <c:numCache>
                <c:formatCode>#,##0.0</c:formatCode>
                <c:ptCount val="22"/>
                <c:pt idx="0">
                  <c:v>0.15055514646308221</c:v>
                </c:pt>
                <c:pt idx="1">
                  <c:v>0.16788800820552641</c:v>
                </c:pt>
                <c:pt idx="2">
                  <c:v>0.24189665525707896</c:v>
                </c:pt>
                <c:pt idx="3">
                  <c:v>0.2479325623430427</c:v>
                </c:pt>
                <c:pt idx="4">
                  <c:v>0.25319434748577352</c:v>
                </c:pt>
                <c:pt idx="5">
                  <c:v>0.26584773341889351</c:v>
                </c:pt>
                <c:pt idx="6">
                  <c:v>0.29987664402244729</c:v>
                </c:pt>
                <c:pt idx="7">
                  <c:v>0.4147305135743275</c:v>
                </c:pt>
                <c:pt idx="8">
                  <c:v>0.44819914666132254</c:v>
                </c:pt>
                <c:pt idx="9">
                  <c:v>0.56081317910970907</c:v>
                </c:pt>
                <c:pt idx="10">
                  <c:v>0.69074400021676186</c:v>
                </c:pt>
                <c:pt idx="11">
                  <c:v>0.70674184563244091</c:v>
                </c:pt>
                <c:pt idx="12">
                  <c:v>0.75812649501458551</c:v>
                </c:pt>
                <c:pt idx="13">
                  <c:v>0.81809846268466657</c:v>
                </c:pt>
                <c:pt idx="14">
                  <c:v>0.88280565248570497</c:v>
                </c:pt>
                <c:pt idx="15">
                  <c:v>0.93023237260513525</c:v>
                </c:pt>
                <c:pt idx="16">
                  <c:v>1.0590725987403053</c:v>
                </c:pt>
                <c:pt idx="17">
                  <c:v>1.1623125543020487</c:v>
                </c:pt>
                <c:pt idx="18">
                  <c:v>1.4325334965308945</c:v>
                </c:pt>
                <c:pt idx="19">
                  <c:v>1.5020225791408646</c:v>
                </c:pt>
                <c:pt idx="20">
                  <c:v>1.5340281382688443</c:v>
                </c:pt>
                <c:pt idx="21">
                  <c:v>1.5394897905542915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88-4101-A2B7-B737017FA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GWh</a:t>
            </a:r>
          </a:p>
        </c:rich>
      </c:tx>
      <c:layout>
        <c:manualLayout>
          <c:xMode val="edge"/>
          <c:yMode val="edge"/>
          <c:x val="0.40622425002851603"/>
          <c:y val="1.05857228515347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8B-4F68-B6A4-FA1CCC839B8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8B-4F68-B6A4-FA1CCC839B83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148B-4F68-B6A4-FA1CCC839B8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48B-4F68-B6A4-FA1CCC839B8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48B-4F68-B6A4-FA1CCC839B8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48B-4F68-B6A4-FA1CCC839B8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48B-4F68-B6A4-FA1CCC839B8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48B-4F68-B6A4-FA1CCC839B8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48B-4F68-B6A4-FA1CCC839B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5.6, Graf 5.10-5.11'!$G$59:$G$79</c:f>
              <c:strCache>
                <c:ptCount val="21"/>
                <c:pt idx="0">
                  <c:v>Valle d'Aosta</c:v>
                </c:pt>
                <c:pt idx="1">
                  <c:v>Liguria</c:v>
                </c:pt>
                <c:pt idx="2">
                  <c:v>Prov Trento</c:v>
                </c:pt>
                <c:pt idx="3">
                  <c:v>Marche</c:v>
                </c:pt>
                <c:pt idx="4">
                  <c:v>Molise</c:v>
                </c:pt>
                <c:pt idx="5">
                  <c:v>Abruzzo</c:v>
                </c:pt>
                <c:pt idx="6">
                  <c:v>Umbria</c:v>
                </c:pt>
                <c:pt idx="7">
                  <c:v>Sicilia</c:v>
                </c:pt>
                <c:pt idx="8">
                  <c:v>Basilicata</c:v>
                </c:pt>
                <c:pt idx="9">
                  <c:v>Prov Bolzano</c:v>
                </c:pt>
                <c:pt idx="10">
                  <c:v>Sardegna</c:v>
                </c:pt>
                <c:pt idx="11">
                  <c:v>Toscana</c:v>
                </c:pt>
                <c:pt idx="12">
                  <c:v>Lazio</c:v>
                </c:pt>
                <c:pt idx="13">
                  <c:v>Friuli-V. Giulia</c:v>
                </c:pt>
                <c:pt idx="14">
                  <c:v>Campania</c:v>
                </c:pt>
                <c:pt idx="15">
                  <c:v>Calabria</c:v>
                </c:pt>
                <c:pt idx="16">
                  <c:v>Puglia</c:v>
                </c:pt>
                <c:pt idx="17">
                  <c:v>Piemonte</c:v>
                </c:pt>
                <c:pt idx="18">
                  <c:v>Veneto</c:v>
                </c:pt>
                <c:pt idx="19">
                  <c:v>Emilia-Romagna</c:v>
                </c:pt>
                <c:pt idx="20">
                  <c:v>Lombardia</c:v>
                </c:pt>
              </c:strCache>
            </c:strRef>
          </c:cat>
          <c:val>
            <c:numRef>
              <c:f>'Tab 5.6, Graf 5.10-5.11'!$H$59:$H$79</c:f>
              <c:numCache>
                <c:formatCode>#,##0.0</c:formatCode>
                <c:ptCount val="21"/>
                <c:pt idx="0">
                  <c:v>10.8</c:v>
                </c:pt>
                <c:pt idx="1">
                  <c:v>62.699999999999996</c:v>
                </c:pt>
                <c:pt idx="2">
                  <c:v>64.900000000000006</c:v>
                </c:pt>
                <c:pt idx="3">
                  <c:v>146.29999999999998</c:v>
                </c:pt>
                <c:pt idx="4">
                  <c:v>153.80000000000001</c:v>
                </c:pt>
                <c:pt idx="5">
                  <c:v>159.9</c:v>
                </c:pt>
                <c:pt idx="6">
                  <c:v>234.60000000000002</c:v>
                </c:pt>
                <c:pt idx="7">
                  <c:v>240.09999999999997</c:v>
                </c:pt>
                <c:pt idx="8">
                  <c:v>271.7</c:v>
                </c:pt>
                <c:pt idx="9">
                  <c:v>360.8</c:v>
                </c:pt>
                <c:pt idx="10">
                  <c:v>541.9</c:v>
                </c:pt>
                <c:pt idx="11">
                  <c:v>557.79999999999995</c:v>
                </c:pt>
                <c:pt idx="12">
                  <c:v>722.6</c:v>
                </c:pt>
                <c:pt idx="13">
                  <c:v>860.7</c:v>
                </c:pt>
                <c:pt idx="14">
                  <c:v>1155.5</c:v>
                </c:pt>
                <c:pt idx="15">
                  <c:v>1292.3999999999999</c:v>
                </c:pt>
                <c:pt idx="16">
                  <c:v>1413.5</c:v>
                </c:pt>
                <c:pt idx="17">
                  <c:v>1837.9</c:v>
                </c:pt>
                <c:pt idx="18">
                  <c:v>2065.6999999999998</c:v>
                </c:pt>
                <c:pt idx="19">
                  <c:v>2964.4</c:v>
                </c:pt>
                <c:pt idx="20">
                  <c:v>4444.5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8B-4F68-B6A4-FA1CCC839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27777777777779E-3"/>
          <c:y val="0.14704722222222222"/>
          <c:w val="0.80329468525172221"/>
          <c:h val="0.90261111906466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C714-45B7-8181-942F1BA805C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C714-45B7-8181-942F1BA805C3}"/>
              </c:ext>
            </c:extLst>
          </c:dPt>
          <c:dLbls>
            <c:dLbl>
              <c:idx val="0"/>
              <c:layout>
                <c:manualLayout>
                  <c:x val="-0.14454352580927385"/>
                  <c:y val="-0.2550462962962962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14-45B7-8181-942F1BA805C3}"/>
                </c:ext>
              </c:extLst>
            </c:dLbl>
            <c:dLbl>
              <c:idx val="1"/>
              <c:layout>
                <c:manualLayout>
                  <c:x val="7.9033698796151269E-2"/>
                  <c:y val="4.894325396825396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14-45B7-8181-942F1BA805C3}"/>
                </c:ext>
              </c:extLst>
            </c:dLbl>
            <c:dLbl>
              <c:idx val="2"/>
              <c:layout>
                <c:manualLayout>
                  <c:x val="0.14736895752108656"/>
                  <c:y val="0.2140861846814602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14-45B7-8181-942F1BA805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 5.1, Graf 5.1-5.2-5.3'!$M$52:$M$54</c:f>
              <c:strCache>
                <c:ptCount val="3"/>
                <c:pt idx="0">
                  <c:v>Biomasse solide </c:v>
                </c:pt>
                <c:pt idx="1">
                  <c:v>Biogas</c:v>
                </c:pt>
                <c:pt idx="2">
                  <c:v>Altri biocombustibili</c:v>
                </c:pt>
              </c:strCache>
            </c:strRef>
          </c:cat>
          <c:val>
            <c:numRef>
              <c:f>'Tab 5.1, Graf 5.1-5.2-5.3'!$O$52:$O$54</c:f>
              <c:numCache>
                <c:formatCode>#,##0</c:formatCode>
                <c:ptCount val="3"/>
                <c:pt idx="0">
                  <c:v>7672</c:v>
                </c:pt>
                <c:pt idx="1">
                  <c:v>1021</c:v>
                </c:pt>
                <c:pt idx="2">
                  <c:v>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14-45B7-8181-942F1BA8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249351851851849"/>
          <c:y val="1.2315740740740742E-2"/>
          <c:w val="0.41750648148148151"/>
          <c:h val="0.17285416666666667"/>
        </c:manualLayout>
      </c:layout>
      <c:overlay val="0"/>
      <c:txPr>
        <a:bodyPr/>
        <a:lstStyle/>
        <a:p>
          <a:pPr rtl="0">
            <a:defRPr sz="7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GWh per 10.000 abitanti</a:t>
            </a:r>
          </a:p>
        </c:rich>
      </c:tx>
      <c:layout>
        <c:manualLayout>
          <c:xMode val="edge"/>
          <c:yMode val="edge"/>
          <c:x val="0.3146503086419753"/>
          <c:y val="6.666049382716049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ED4-4938-809A-F0ABA3000CC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ED4-4938-809A-F0ABA3000CC4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FED4-4938-809A-F0ABA3000CC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ED4-4938-809A-F0ABA3000CC4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FED4-4938-809A-F0ABA3000CC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ED4-4938-809A-F0ABA3000CC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ED4-4938-809A-F0ABA3000CC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ED4-4938-809A-F0ABA3000CC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ED4-4938-809A-F0ABA3000CC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ED4-4938-809A-F0ABA3000C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5.6, Graf 5.10-5.11'!$J$59:$J$80</c:f>
              <c:strCache>
                <c:ptCount val="22"/>
                <c:pt idx="0">
                  <c:v>Liguria</c:v>
                </c:pt>
                <c:pt idx="1">
                  <c:v>Sicilia</c:v>
                </c:pt>
                <c:pt idx="2">
                  <c:v>Valle d'Aosta</c:v>
                </c:pt>
                <c:pt idx="3">
                  <c:v>Marche</c:v>
                </c:pt>
                <c:pt idx="4">
                  <c:v>Prov Trento</c:v>
                </c:pt>
                <c:pt idx="5">
                  <c:v>Abruzzo</c:v>
                </c:pt>
                <c:pt idx="6">
                  <c:v>Lazio</c:v>
                </c:pt>
                <c:pt idx="7">
                  <c:v>Toscana</c:v>
                </c:pt>
                <c:pt idx="8">
                  <c:v>Campania</c:v>
                </c:pt>
                <c:pt idx="9">
                  <c:v>Umbria</c:v>
                </c:pt>
                <c:pt idx="10">
                  <c:v>Italia</c:v>
                </c:pt>
                <c:pt idx="11">
                  <c:v>Sardegna</c:v>
                </c:pt>
                <c:pt idx="12">
                  <c:v>Puglia</c:v>
                </c:pt>
                <c:pt idx="13">
                  <c:v>Veneto</c:v>
                </c:pt>
                <c:pt idx="14">
                  <c:v>Piemonte</c:v>
                </c:pt>
                <c:pt idx="15">
                  <c:v>Lombardia</c:v>
                </c:pt>
                <c:pt idx="16">
                  <c:v>Basilicata</c:v>
                </c:pt>
                <c:pt idx="17">
                  <c:v>Molise</c:v>
                </c:pt>
                <c:pt idx="18">
                  <c:v>Emilia-Romagna</c:v>
                </c:pt>
                <c:pt idx="19">
                  <c:v>Prov Bolzano</c:v>
                </c:pt>
                <c:pt idx="20">
                  <c:v>Calabria</c:v>
                </c:pt>
                <c:pt idx="21">
                  <c:v>Friuli-V. Giulia</c:v>
                </c:pt>
              </c:strCache>
            </c:strRef>
          </c:cat>
          <c:val>
            <c:numRef>
              <c:f>'Tab 5.6, Graf 5.10-5.11'!$K$59:$K$80</c:f>
              <c:numCache>
                <c:formatCode>#,##0.0</c:formatCode>
                <c:ptCount val="22"/>
                <c:pt idx="0">
                  <c:v>0.41119445759712914</c:v>
                </c:pt>
                <c:pt idx="1">
                  <c:v>0.49248352405703033</c:v>
                </c:pt>
                <c:pt idx="2">
                  <c:v>0.86376505590479391</c:v>
                </c:pt>
                <c:pt idx="3">
                  <c:v>0.96716274248482148</c:v>
                </c:pt>
                <c:pt idx="4">
                  <c:v>1.1898977861300821</c:v>
                </c:pt>
                <c:pt idx="5">
                  <c:v>1.2357595902749816</c:v>
                </c:pt>
                <c:pt idx="6">
                  <c:v>1.2554511180221348</c:v>
                </c:pt>
                <c:pt idx="7">
                  <c:v>1.5106071541249892</c:v>
                </c:pt>
                <c:pt idx="8">
                  <c:v>2.0228835307519435</c:v>
                </c:pt>
                <c:pt idx="9">
                  <c:v>2.6960404061298719</c:v>
                </c:pt>
                <c:pt idx="10">
                  <c:v>3.2800154147730183</c:v>
                </c:pt>
                <c:pt idx="11">
                  <c:v>3.3624530829518853</c:v>
                </c:pt>
                <c:pt idx="12">
                  <c:v>3.5754893690216161</c:v>
                </c:pt>
                <c:pt idx="13">
                  <c:v>4.2337439868927529</c:v>
                </c:pt>
                <c:pt idx="14">
                  <c:v>4.2630653942958565</c:v>
                </c:pt>
                <c:pt idx="15">
                  <c:v>4.4322660592233314</c:v>
                </c:pt>
                <c:pt idx="16">
                  <c:v>4.9109450632078575</c:v>
                </c:pt>
                <c:pt idx="17">
                  <c:v>5.1178639406886823</c:v>
                </c:pt>
                <c:pt idx="18">
                  <c:v>6.6405039829807411</c:v>
                </c:pt>
                <c:pt idx="19">
                  <c:v>6.7737550784388825</c:v>
                </c:pt>
                <c:pt idx="20">
                  <c:v>6.8232573609769229</c:v>
                </c:pt>
                <c:pt idx="21">
                  <c:v>7.1355379136075134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ED4-4938-809A-F0ABA3000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 b="1">
                <a:solidFill>
                  <a:sysClr val="windowText" lastClr="000000"/>
                </a:solidFill>
              </a:rPr>
              <a:t>Elettrico</a:t>
            </a:r>
          </a:p>
        </c:rich>
      </c:tx>
      <c:layout>
        <c:manualLayout>
          <c:xMode val="edge"/>
          <c:yMode val="edge"/>
          <c:x val="6.9977267686848504E-2"/>
          <c:y val="7.05555555555555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8967132891403189E-2"/>
          <c:y val="0.13132944444444447"/>
          <c:w val="0.85072854291417177"/>
          <c:h val="0.852430000000000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B2-432B-8F8B-926CBEDCB7D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B2-432B-8F8B-926CBEDCB7D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B2-432B-8F8B-926CBEDCB7D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DB2-432B-8F8B-926CBEDCB7D7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DB2-432B-8F8B-926CBEDCB7D7}"/>
              </c:ext>
            </c:extLst>
          </c:dPt>
          <c:dPt>
            <c:idx val="5"/>
            <c:bubble3D val="0"/>
            <c:spPr>
              <a:solidFill>
                <a:srgbClr val="FF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DB2-432B-8F8B-926CBEDCB7D7}"/>
              </c:ext>
            </c:extLst>
          </c:dPt>
          <c:dLbls>
            <c:dLbl>
              <c:idx val="0"/>
              <c:layout>
                <c:manualLayout>
                  <c:x val="-0.22544438899977823"/>
                  <c:y val="-9.886166666666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485917054779322"/>
                      <c:h val="0.29675666666666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DB2-432B-8F8B-926CBEDCB7D7}"/>
                </c:ext>
              </c:extLst>
            </c:dLbl>
            <c:dLbl>
              <c:idx val="1"/>
              <c:layout>
                <c:manualLayout>
                  <c:x val="0.10794078509647373"/>
                  <c:y val="-5.06483333333333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B2-432B-8F8B-926CBEDCB7D7}"/>
                </c:ext>
              </c:extLst>
            </c:dLbl>
            <c:dLbl>
              <c:idx val="2"/>
              <c:layout>
                <c:manualLayout>
                  <c:x val="0.1525263387396576"/>
                  <c:y val="0.200300000000000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B2-432B-8F8B-926CBEDCB7D7}"/>
                </c:ext>
              </c:extLst>
            </c:dLbl>
            <c:dLbl>
              <c:idx val="3"/>
              <c:layout>
                <c:manualLayout>
                  <c:x val="-0.12833888888888889"/>
                  <c:y val="1.38172222222222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D0132E-114D-4B76-84BF-F16C13E1F22B}" type="CATEGORYNAME">
                      <a:rPr lang="en-US" sz="700"/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[NOME CATEGORIA]</a:t>
                    </a:fld>
                    <a:r>
                      <a:rPr lang="en-US" sz="700" baseline="0"/>
                      <a:t>
</a:t>
                    </a:r>
                    <a:fld id="{8076E09E-CBFC-4369-8076-2BC2E7D423F2}" type="PERCENTAGE">
                      <a:rPr lang="en-US" sz="700" baseline="0"/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[PERCENTUALE]</a:t>
                    </a:fld>
                    <a:endParaRPr lang="en-US" sz="700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355222222222223"/>
                      <c:h val="0.171891111111111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DB2-432B-8F8B-926CBEDCB7D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B2-432B-8F8B-926CBEDCB7D7}"/>
                </c:ext>
              </c:extLst>
            </c:dLbl>
            <c:dLbl>
              <c:idx val="5"/>
              <c:layout>
                <c:manualLayout>
                  <c:x val="-0.12439855012197835"/>
                  <c:y val="0.1632863888888889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89444444444443"/>
                      <c:h val="0.267229444444444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DB2-432B-8F8B-926CBEDCB7D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 5.1, Graf 5.1-5.2-5.3'!$B$23:$B$28</c:f>
              <c:strCache>
                <c:ptCount val="6"/>
                <c:pt idx="0">
                  <c:v>Idraulica</c:v>
                </c:pt>
                <c:pt idx="1">
                  <c:v>Eolica</c:v>
                </c:pt>
                <c:pt idx="2">
                  <c:v>Solare</c:v>
                </c:pt>
                <c:pt idx="3">
                  <c:v>Geotermica</c:v>
                </c:pt>
                <c:pt idx="4">
                  <c:v>Rifiuti</c:v>
                </c:pt>
                <c:pt idx="5">
                  <c:v>Bioenergie</c:v>
                </c:pt>
              </c:strCache>
            </c:strRef>
          </c:cat>
          <c:val>
            <c:numRef>
              <c:f>'Tab 5.1, Graf 5.1-5.2-5.3'!$L$23:$L$28</c:f>
              <c:numCache>
                <c:formatCode>0.00</c:formatCode>
                <c:ptCount val="6"/>
                <c:pt idx="0">
                  <c:v>40.75752996877204</c:v>
                </c:pt>
                <c:pt idx="1">
                  <c:v>16.58104160370706</c:v>
                </c:pt>
                <c:pt idx="2">
                  <c:v>20.519794499848899</c:v>
                </c:pt>
                <c:pt idx="3">
                  <c:v>5.2583862194016318</c:v>
                </c:pt>
                <c:pt idx="4">
                  <c:v>0</c:v>
                </c:pt>
                <c:pt idx="5">
                  <c:v>16.873174171451595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B2-432B-8F8B-926CBEDCB7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 b="1">
                <a:solidFill>
                  <a:sysClr val="windowText" lastClr="000000"/>
                </a:solidFill>
              </a:rPr>
              <a:t>Termico</a:t>
            </a:r>
            <a:endParaRPr lang="it-IT" sz="1000" b="1"/>
          </a:p>
        </c:rich>
      </c:tx>
      <c:layout>
        <c:manualLayout>
          <c:xMode val="edge"/>
          <c:yMode val="edge"/>
          <c:x val="0.1654945664227101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7132956309603017E-2"/>
          <c:y val="0.13838500000000001"/>
          <c:w val="0.84368707030383672"/>
          <c:h val="0.84537444444444443"/>
        </c:manualLayout>
      </c:layout>
      <c:pieChart>
        <c:varyColors val="1"/>
        <c:ser>
          <c:idx val="0"/>
          <c:order val="0"/>
          <c:spPr>
            <a:solidFill>
              <a:srgbClr val="FF99FF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95-4D3E-B7A6-C9E7CAF9370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95-4D3E-B7A6-C9E7CAF93704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95-4D3E-B7A6-C9E7CAF93704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95-4D3E-B7A6-C9E7CAF93704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95-4D3E-B7A6-C9E7CAF93704}"/>
              </c:ext>
            </c:extLst>
          </c:dPt>
          <c:dPt>
            <c:idx val="5"/>
            <c:bubble3D val="0"/>
            <c:spPr>
              <a:solidFill>
                <a:srgbClr val="FF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95-4D3E-B7A6-C9E7CAF93704}"/>
              </c:ext>
            </c:extLst>
          </c:dPt>
          <c:dPt>
            <c:idx val="6"/>
            <c:bubble3D val="0"/>
            <c:spPr>
              <a:solidFill>
                <a:srgbClr val="FF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95-4D3E-B7A6-C9E7CAF93704}"/>
              </c:ext>
            </c:extLst>
          </c:dPt>
          <c:dLbls>
            <c:dLbl>
              <c:idx val="0"/>
              <c:layout>
                <c:manualLayout>
                  <c:x val="-0.14712641540804006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27855400310486"/>
                      <c:h val="0.16975666666666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595-4D3E-B7A6-C9E7CAF93704}"/>
                </c:ext>
              </c:extLst>
            </c:dLbl>
            <c:dLbl>
              <c:idx val="1"/>
              <c:layout>
                <c:manualLayout>
                  <c:x val="-3.4728906701202329E-3"/>
                  <c:y val="-6.2944444444444441E-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653371602583178"/>
                      <c:h val="0.173813888888888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595-4D3E-B7A6-C9E7CAF93704}"/>
                </c:ext>
              </c:extLst>
            </c:dLbl>
            <c:dLbl>
              <c:idx val="2"/>
              <c:layout>
                <c:manualLayout>
                  <c:x val="-0.12655487057876408"/>
                  <c:y val="5.56611111111111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988322336757731"/>
                      <c:h val="0.25982111111111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595-4D3E-B7A6-C9E7CAF93704}"/>
                </c:ext>
              </c:extLst>
            </c:dLbl>
            <c:dLbl>
              <c:idx val="3"/>
              <c:layout>
                <c:manualLayout>
                  <c:x val="-5.0418607229984471E-3"/>
                  <c:y val="-7.349722222222221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D0132E-114D-4B76-84BF-F16C13E1F22B}" type="CATEGORYNAME">
                      <a:rPr lang="en-US" sz="700"/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[NOME CATEGORIA]</a:t>
                    </a:fld>
                    <a:r>
                      <a:rPr lang="en-US" sz="700" baseline="0"/>
                      <a:t>
</a:t>
                    </a:r>
                    <a:fld id="{8076E09E-CBFC-4369-8076-2BC2E7D423F2}" type="PERCENTAGE">
                      <a:rPr lang="en-US" sz="700" baseline="0"/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[PERCENTUALE]</a:t>
                    </a:fld>
                    <a:endParaRPr lang="en-US" sz="700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332002661343977"/>
                      <c:h val="0.143668888888888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595-4D3E-B7A6-C9E7CAF93704}"/>
                </c:ext>
              </c:extLst>
            </c:dLbl>
            <c:dLbl>
              <c:idx val="4"/>
              <c:layout>
                <c:manualLayout>
                  <c:x val="0.17175094255932577"/>
                  <c:y val="-5.68355555555556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173042803282321"/>
                      <c:h val="0.29675666666666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595-4D3E-B7A6-C9E7CAF93704}"/>
                </c:ext>
              </c:extLst>
            </c:dLbl>
            <c:dLbl>
              <c:idx val="5"/>
              <c:layout>
                <c:manualLayout>
                  <c:x val="-0.10323186959414497"/>
                  <c:y val="0.173869722222222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89432246617878"/>
                      <c:h val="0.189618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595-4D3E-B7A6-C9E7CAF9370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 5.1, Graf 5.1-5.2-5.3'!$B$34:$B$38</c:f>
              <c:strCache>
                <c:ptCount val="5"/>
                <c:pt idx="0">
                  <c:v>Solare</c:v>
                </c:pt>
                <c:pt idx="1">
                  <c:v>Geotermica</c:v>
                </c:pt>
                <c:pt idx="2">
                  <c:v>Pompe di calore</c:v>
                </c:pt>
                <c:pt idx="3">
                  <c:v>Rifiuti</c:v>
                </c:pt>
                <c:pt idx="4">
                  <c:v>Bioenergie</c:v>
                </c:pt>
              </c:strCache>
            </c:strRef>
          </c:cat>
          <c:val>
            <c:numRef>
              <c:f>'Tab 5.1, Graf 5.1-5.2-5.3'!$L$34:$L$38</c:f>
              <c:numCache>
                <c:formatCode>0.0</c:formatCode>
                <c:ptCount val="5"/>
                <c:pt idx="0">
                  <c:v>2.1442678453870028</c:v>
                </c:pt>
                <c:pt idx="1">
                  <c:v>1.4295118969246685</c:v>
                </c:pt>
                <c:pt idx="2">
                  <c:v>23.492899463933039</c:v>
                </c:pt>
                <c:pt idx="3">
                  <c:v>2.7085488573309511</c:v>
                </c:pt>
                <c:pt idx="4">
                  <c:v>70.224771936424332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95-4D3E-B7A6-C9E7CAF9370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MW per 10.000 abitanti</a:t>
            </a:r>
          </a:p>
        </c:rich>
      </c:tx>
      <c:layout>
        <c:manualLayout>
          <c:xMode val="edge"/>
          <c:yMode val="edge"/>
          <c:x val="0.32630586419753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17E9-4CD2-BC11-39A09E4BE0B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7E9-4CD2-BC11-39A09E4BE0BD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17E9-4CD2-BC11-39A09E4BE0BD}"/>
              </c:ext>
            </c:extLst>
          </c:dPt>
          <c:dPt>
            <c:idx val="1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6-17E9-4CD2-BC11-39A09E4BE0BD}"/>
              </c:ext>
            </c:extLst>
          </c:dPt>
          <c:dPt>
            <c:idx val="18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8-17E9-4CD2-BC11-39A09E4BE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5.3, Graf 5.4-5.5'!$G$32:$G$53</c:f>
              <c:strCache>
                <c:ptCount val="22"/>
                <c:pt idx="0">
                  <c:v>Puglia</c:v>
                </c:pt>
                <c:pt idx="1">
                  <c:v>Sicilia</c:v>
                </c:pt>
                <c:pt idx="2">
                  <c:v>Liguria</c:v>
                </c:pt>
                <c:pt idx="3">
                  <c:v>Campania</c:v>
                </c:pt>
                <c:pt idx="4">
                  <c:v>Lazio</c:v>
                </c:pt>
                <c:pt idx="5">
                  <c:v>Emilia-Romagna</c:v>
                </c:pt>
                <c:pt idx="6">
                  <c:v>Toscana</c:v>
                </c:pt>
                <c:pt idx="7">
                  <c:v>Marche</c:v>
                </c:pt>
                <c:pt idx="8">
                  <c:v>Veneto</c:v>
                </c:pt>
                <c:pt idx="9">
                  <c:v>Basilicata</c:v>
                </c:pt>
                <c:pt idx="10">
                  <c:v>Sardegna</c:v>
                </c:pt>
                <c:pt idx="11">
                  <c:v>Molise</c:v>
                </c:pt>
                <c:pt idx="12">
                  <c:v>Italia</c:v>
                </c:pt>
                <c:pt idx="13">
                  <c:v>Calabria</c:v>
                </c:pt>
                <c:pt idx="14">
                  <c:v>Friuli-V. Giulia</c:v>
                </c:pt>
                <c:pt idx="15">
                  <c:v>Lombardia</c:v>
                </c:pt>
                <c:pt idx="16">
                  <c:v>Umbria</c:v>
                </c:pt>
                <c:pt idx="17">
                  <c:v>Piemonte</c:v>
                </c:pt>
                <c:pt idx="18">
                  <c:v>Abruzzo</c:v>
                </c:pt>
                <c:pt idx="19">
                  <c:v>Prov. Trento </c:v>
                </c:pt>
                <c:pt idx="20">
                  <c:v>Prov. Bolzano</c:v>
                </c:pt>
                <c:pt idx="21">
                  <c:v>Valle d'Aosta</c:v>
                </c:pt>
              </c:strCache>
            </c:strRef>
          </c:cat>
          <c:val>
            <c:numRef>
              <c:f>'Tab 5.3, Graf 5.4-5.5'!$H$32:$H$53</c:f>
              <c:numCache>
                <c:formatCode>#,##0.0</c:formatCode>
                <c:ptCount val="22"/>
                <c:pt idx="0">
                  <c:v>9.3592576338026034E-3</c:v>
                </c:pt>
                <c:pt idx="1">
                  <c:v>0.30910981705703661</c:v>
                </c:pt>
                <c:pt idx="2">
                  <c:v>0.60531496708476906</c:v>
                </c:pt>
                <c:pt idx="3">
                  <c:v>0.60660246075772262</c:v>
                </c:pt>
                <c:pt idx="4">
                  <c:v>0.71442222492485707</c:v>
                </c:pt>
                <c:pt idx="5">
                  <c:v>0.79030151301970231</c:v>
                </c:pt>
                <c:pt idx="6">
                  <c:v>1.0150153484511404</c:v>
                </c:pt>
                <c:pt idx="7">
                  <c:v>1.6573321909839012</c:v>
                </c:pt>
                <c:pt idx="8">
                  <c:v>2.4032958314520223</c:v>
                </c:pt>
                <c:pt idx="9">
                  <c:v>2.427456466650038</c:v>
                </c:pt>
                <c:pt idx="10">
                  <c:v>2.8939806567424968</c:v>
                </c:pt>
                <c:pt idx="11">
                  <c:v>2.9316242729172486</c:v>
                </c:pt>
                <c:pt idx="12">
                  <c:v>3.1827341396981912</c:v>
                </c:pt>
                <c:pt idx="13">
                  <c:v>4.080016472116192</c:v>
                </c:pt>
                <c:pt idx="14">
                  <c:v>4.3582575591767974</c:v>
                </c:pt>
                <c:pt idx="15">
                  <c:v>5.1442009764647612</c:v>
                </c:pt>
                <c:pt idx="16">
                  <c:v>6.0873512494756747</c:v>
                </c:pt>
                <c:pt idx="17">
                  <c:v>6.4306667931584052</c:v>
                </c:pt>
                <c:pt idx="18">
                  <c:v>7.828795903368083</c:v>
                </c:pt>
                <c:pt idx="19">
                  <c:v>29.96562313791997</c:v>
                </c:pt>
                <c:pt idx="20">
                  <c:v>32.524537965320178</c:v>
                </c:pt>
                <c:pt idx="21">
                  <c:v>79.946254618743708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E9-4CD2-BC11-39A09E4BE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MW</a:t>
            </a:r>
          </a:p>
        </c:rich>
      </c:tx>
      <c:layout>
        <c:manualLayout>
          <c:xMode val="edge"/>
          <c:yMode val="edge"/>
          <c:x val="0.50279840461752978"/>
          <c:y val="1.05857415895449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0B-4157-9940-B509DB4B239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0B-4157-9940-B509DB4B239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0B-4157-9940-B509DB4B239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0B-4157-9940-B509DB4B2398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CD0B-4157-9940-B509DB4B239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D0B-4157-9940-B509DB4B2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5.3, Graf 5.4-5.5'!$J$32:$J$52</c:f>
              <c:strCache>
                <c:ptCount val="21"/>
                <c:pt idx="0">
                  <c:v>Puglia</c:v>
                </c:pt>
                <c:pt idx="1">
                  <c:v>Molise</c:v>
                </c:pt>
                <c:pt idx="2">
                  <c:v>Liguria</c:v>
                </c:pt>
                <c:pt idx="3">
                  <c:v>Basilicata</c:v>
                </c:pt>
                <c:pt idx="4">
                  <c:v>Sicilia</c:v>
                </c:pt>
                <c:pt idx="5">
                  <c:v>Marche</c:v>
                </c:pt>
                <c:pt idx="6">
                  <c:v>Campania</c:v>
                </c:pt>
                <c:pt idx="7">
                  <c:v>Emilia-Romagna</c:v>
                </c:pt>
                <c:pt idx="8">
                  <c:v>Toscana</c:v>
                </c:pt>
                <c:pt idx="9">
                  <c:v>Lazio</c:v>
                </c:pt>
                <c:pt idx="10">
                  <c:v>Sardegna</c:v>
                </c:pt>
                <c:pt idx="11">
                  <c:v>Friuli-V. Giulia</c:v>
                </c:pt>
                <c:pt idx="12">
                  <c:v>Umbria</c:v>
                </c:pt>
                <c:pt idx="13">
                  <c:v>Calabria</c:v>
                </c:pt>
                <c:pt idx="14">
                  <c:v>Valle d'Aosta</c:v>
                </c:pt>
                <c:pt idx="15">
                  <c:v>Abruzzo</c:v>
                </c:pt>
                <c:pt idx="16">
                  <c:v>Veneto</c:v>
                </c:pt>
                <c:pt idx="17">
                  <c:v>Prov. Trento </c:v>
                </c:pt>
                <c:pt idx="18">
                  <c:v>Prov. Bolzano</c:v>
                </c:pt>
                <c:pt idx="19">
                  <c:v>Piemonte</c:v>
                </c:pt>
                <c:pt idx="20">
                  <c:v>Lombardia</c:v>
                </c:pt>
              </c:strCache>
            </c:strRef>
          </c:cat>
          <c:val>
            <c:numRef>
              <c:f>'Tab 5.3, Graf 5.4-5.5'!$K$32:$K$52</c:f>
              <c:numCache>
                <c:formatCode>#,##0.0</c:formatCode>
                <c:ptCount val="21"/>
                <c:pt idx="0">
                  <c:v>3.7</c:v>
                </c:pt>
                <c:pt idx="1">
                  <c:v>88.1</c:v>
                </c:pt>
                <c:pt idx="2">
                  <c:v>92.3</c:v>
                </c:pt>
                <c:pt idx="3">
                  <c:v>134.30000000000001</c:v>
                </c:pt>
                <c:pt idx="4">
                  <c:v>150.69999999999999</c:v>
                </c:pt>
                <c:pt idx="5">
                  <c:v>250.7</c:v>
                </c:pt>
                <c:pt idx="6">
                  <c:v>346.5</c:v>
                </c:pt>
                <c:pt idx="7">
                  <c:v>352.8</c:v>
                </c:pt>
                <c:pt idx="8">
                  <c:v>374.8</c:v>
                </c:pt>
                <c:pt idx="9">
                  <c:v>411.2</c:v>
                </c:pt>
                <c:pt idx="10">
                  <c:v>466.4</c:v>
                </c:pt>
                <c:pt idx="11">
                  <c:v>525.70000000000005</c:v>
                </c:pt>
                <c:pt idx="12">
                  <c:v>529.70000000000005</c:v>
                </c:pt>
                <c:pt idx="13">
                  <c:v>772.8</c:v>
                </c:pt>
                <c:pt idx="14">
                  <c:v>999.6</c:v>
                </c:pt>
                <c:pt idx="15">
                  <c:v>1013</c:v>
                </c:pt>
                <c:pt idx="16">
                  <c:v>1172.5999999999999</c:v>
                </c:pt>
                <c:pt idx="17">
                  <c:v>1634.4</c:v>
                </c:pt>
                <c:pt idx="18">
                  <c:v>1732.4</c:v>
                </c:pt>
                <c:pt idx="19">
                  <c:v>2772.4</c:v>
                </c:pt>
                <c:pt idx="20">
                  <c:v>5158.3999999999996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0B-4157-9940-B509DB4B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GWh per 10.000 abitanti</a:t>
            </a:r>
          </a:p>
        </c:rich>
      </c:tx>
      <c:layout>
        <c:manualLayout>
          <c:xMode val="edge"/>
          <c:yMode val="edge"/>
          <c:x val="0.31446163810192518"/>
          <c:y val="6.90431846016711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6A2-49B5-BA83-8C407756431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6A2-49B5-BA83-8C40775643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6A2-49B5-BA83-8C4077564315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06A2-49B5-BA83-8C4077564315}"/>
              </c:ext>
            </c:extLst>
          </c:dPt>
          <c:dPt>
            <c:idx val="1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06A2-49B5-BA83-8C407756431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6A2-49B5-BA83-8C40775643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5.3, Graf 5.4-5.5'!$J$58:$J$79</c:f>
              <c:strCache>
                <c:ptCount val="22"/>
                <c:pt idx="0">
                  <c:v>Puglia</c:v>
                </c:pt>
                <c:pt idx="1">
                  <c:v>Sicilia</c:v>
                </c:pt>
                <c:pt idx="2">
                  <c:v>Campania</c:v>
                </c:pt>
                <c:pt idx="3">
                  <c:v>Liguria</c:v>
                </c:pt>
                <c:pt idx="4">
                  <c:v>Lazio</c:v>
                </c:pt>
                <c:pt idx="5">
                  <c:v>Sardegna</c:v>
                </c:pt>
                <c:pt idx="6">
                  <c:v>Toscana</c:v>
                </c:pt>
                <c:pt idx="7">
                  <c:v>Emilia-Romagna</c:v>
                </c:pt>
                <c:pt idx="8">
                  <c:v>Marche</c:v>
                </c:pt>
                <c:pt idx="9">
                  <c:v>Basilicata</c:v>
                </c:pt>
                <c:pt idx="10">
                  <c:v>Calabria</c:v>
                </c:pt>
                <c:pt idx="11">
                  <c:v>Molise</c:v>
                </c:pt>
                <c:pt idx="12">
                  <c:v>Italia</c:v>
                </c:pt>
                <c:pt idx="13">
                  <c:v>Veneto</c:v>
                </c:pt>
                <c:pt idx="14">
                  <c:v>Lombardia</c:v>
                </c:pt>
                <c:pt idx="15">
                  <c:v>Abruzzo</c:v>
                </c:pt>
                <c:pt idx="16">
                  <c:v>Friuli-V. Giulia</c:v>
                </c:pt>
                <c:pt idx="17">
                  <c:v>Umbria</c:v>
                </c:pt>
                <c:pt idx="18">
                  <c:v>Piemonte</c:v>
                </c:pt>
                <c:pt idx="19">
                  <c:v>Prov Trento</c:v>
                </c:pt>
                <c:pt idx="20">
                  <c:v>Prov Bolzano</c:v>
                </c:pt>
                <c:pt idx="21">
                  <c:v>Valle d'Aosta</c:v>
                </c:pt>
              </c:strCache>
            </c:strRef>
          </c:cat>
          <c:val>
            <c:numRef>
              <c:f>'Tab 5.3, Graf 5.4-5.5'!$K$58:$K$79</c:f>
              <c:numCache>
                <c:formatCode>#,##0.0</c:formatCode>
                <c:ptCount val="22"/>
                <c:pt idx="0">
                  <c:v>2.0489185630757051E-2</c:v>
                </c:pt>
                <c:pt idx="1">
                  <c:v>0.38889994236240305</c:v>
                </c:pt>
                <c:pt idx="2">
                  <c:v>0.94605474687871072</c:v>
                </c:pt>
                <c:pt idx="3">
                  <c:v>1.6034616408691875</c:v>
                </c:pt>
                <c:pt idx="4">
                  <c:v>1.8211512066299496</c:v>
                </c:pt>
                <c:pt idx="5">
                  <c:v>1.9576562976034688</c:v>
                </c:pt>
                <c:pt idx="6">
                  <c:v>2.0170315675731301</c:v>
                </c:pt>
                <c:pt idx="7">
                  <c:v>2.1110548352317671</c:v>
                </c:pt>
                <c:pt idx="8">
                  <c:v>2.8724006261767259</c:v>
                </c:pt>
                <c:pt idx="9">
                  <c:v>4.1662599818528196</c:v>
                </c:pt>
                <c:pt idx="10">
                  <c:v>6.9652765678867645</c:v>
                </c:pt>
                <c:pt idx="11">
                  <c:v>7.3972766841033426</c:v>
                </c:pt>
                <c:pt idx="12">
                  <c:v>7.7661543253246803</c:v>
                </c:pt>
                <c:pt idx="13">
                  <c:v>8.8921535854833245</c:v>
                </c:pt>
                <c:pt idx="14">
                  <c:v>10.379251190862981</c:v>
                </c:pt>
                <c:pt idx="15">
                  <c:v>12.954222796866318</c:v>
                </c:pt>
                <c:pt idx="16">
                  <c:v>14.417815714598381</c:v>
                </c:pt>
                <c:pt idx="17">
                  <c:v>15.06955577390495</c:v>
                </c:pt>
                <c:pt idx="18">
                  <c:v>17.248261917690527</c:v>
                </c:pt>
                <c:pt idx="19">
                  <c:v>71.784388321034058</c:v>
                </c:pt>
                <c:pt idx="20">
                  <c:v>114.71451851518087</c:v>
                </c:pt>
                <c:pt idx="21">
                  <c:v>251.42761168962042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A2-49B5-BA83-8C407756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GWh</a:t>
            </a:r>
          </a:p>
        </c:rich>
      </c:tx>
      <c:layout>
        <c:manualLayout>
          <c:xMode val="edge"/>
          <c:yMode val="edge"/>
          <c:x val="0.40622425002851603"/>
          <c:y val="1.05857228515347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16-493E-8FF3-5134A36FE45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916-493E-8FF3-5134A36FE45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916-493E-8FF3-5134A36FE45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916-493E-8FF3-5134A36FE458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3916-493E-8FF3-5134A36FE45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916-493E-8FF3-5134A36FE45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916-493E-8FF3-5134A36FE4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5.3, Graf 5.4-5.5'!$G$58:$G$78</c:f>
              <c:strCache>
                <c:ptCount val="21"/>
                <c:pt idx="0">
                  <c:v>Puglia</c:v>
                </c:pt>
                <c:pt idx="1">
                  <c:v>Sicilia</c:v>
                </c:pt>
                <c:pt idx="2">
                  <c:v>Molise</c:v>
                </c:pt>
                <c:pt idx="3">
                  <c:v>Basilicata</c:v>
                </c:pt>
                <c:pt idx="4">
                  <c:v>Liguria</c:v>
                </c:pt>
                <c:pt idx="5">
                  <c:v>Sardegna</c:v>
                </c:pt>
                <c:pt idx="6">
                  <c:v>Marche</c:v>
                </c:pt>
                <c:pt idx="7">
                  <c:v>Campania</c:v>
                </c:pt>
                <c:pt idx="8">
                  <c:v>Toscana</c:v>
                </c:pt>
                <c:pt idx="9">
                  <c:v>Emilia-Romagna</c:v>
                </c:pt>
                <c:pt idx="10">
                  <c:v>Lazio</c:v>
                </c:pt>
                <c:pt idx="11">
                  <c:v>Umbria</c:v>
                </c:pt>
                <c:pt idx="12">
                  <c:v>Calabria</c:v>
                </c:pt>
                <c:pt idx="13">
                  <c:v>Abruzzo</c:v>
                </c:pt>
                <c:pt idx="14">
                  <c:v>Friuli-V. Giulia</c:v>
                </c:pt>
                <c:pt idx="15">
                  <c:v>Valle d'Aosta</c:v>
                </c:pt>
                <c:pt idx="16">
                  <c:v>Prov Trento</c:v>
                </c:pt>
                <c:pt idx="17">
                  <c:v>Veneto</c:v>
                </c:pt>
                <c:pt idx="18">
                  <c:v>Prov Bolzano</c:v>
                </c:pt>
                <c:pt idx="19">
                  <c:v>Piemonte</c:v>
                </c:pt>
                <c:pt idx="20">
                  <c:v>Lombardia</c:v>
                </c:pt>
              </c:strCache>
            </c:strRef>
          </c:cat>
          <c:val>
            <c:numRef>
              <c:f>'Tab 5.3, Graf 5.4-5.5'!$H$58:$H$78</c:f>
              <c:numCache>
                <c:formatCode>#,##0.0</c:formatCode>
                <c:ptCount val="21"/>
                <c:pt idx="0">
                  <c:v>8.1</c:v>
                </c:pt>
                <c:pt idx="1">
                  <c:v>189.6</c:v>
                </c:pt>
                <c:pt idx="2">
                  <c:v>222.3</c:v>
                </c:pt>
                <c:pt idx="3">
                  <c:v>230.5</c:v>
                </c:pt>
                <c:pt idx="4">
                  <c:v>244.5</c:v>
                </c:pt>
                <c:pt idx="5">
                  <c:v>315.5</c:v>
                </c:pt>
                <c:pt idx="6">
                  <c:v>434.5</c:v>
                </c:pt>
                <c:pt idx="7">
                  <c:v>540.4</c:v>
                </c:pt>
                <c:pt idx="8">
                  <c:v>744.8</c:v>
                </c:pt>
                <c:pt idx="9">
                  <c:v>942.4</c:v>
                </c:pt>
                <c:pt idx="10">
                  <c:v>1048.2</c:v>
                </c:pt>
                <c:pt idx="11">
                  <c:v>1311.3</c:v>
                </c:pt>
                <c:pt idx="12">
                  <c:v>1319.3</c:v>
                </c:pt>
                <c:pt idx="13">
                  <c:v>1676.2</c:v>
                </c:pt>
                <c:pt idx="14">
                  <c:v>1739.1</c:v>
                </c:pt>
                <c:pt idx="15">
                  <c:v>3143.7</c:v>
                </c:pt>
                <c:pt idx="16">
                  <c:v>3915.3</c:v>
                </c:pt>
                <c:pt idx="17">
                  <c:v>4338.6000000000004</c:v>
                </c:pt>
                <c:pt idx="18">
                  <c:v>6110.2</c:v>
                </c:pt>
                <c:pt idx="19">
                  <c:v>7436.1</c:v>
                </c:pt>
                <c:pt idx="20">
                  <c:v>10407.9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16-493E-8FF3-5134A36FE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/>
              <a:t>MW</a:t>
            </a:r>
          </a:p>
        </c:rich>
      </c:tx>
      <c:layout>
        <c:manualLayout>
          <c:xMode val="edge"/>
          <c:yMode val="edge"/>
          <c:x val="0.50279840461752978"/>
          <c:y val="1.05857415895449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40246913580246"/>
          <c:y val="4.527006172839506E-2"/>
          <c:w val="0.92101493055555561"/>
          <c:h val="0.885058333333333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A4C-4D61-A75C-2EA61E3F2AC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4C-4D61-A75C-2EA61E3F2AC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A4C-4D61-A75C-2EA61E3F2AC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4C-4D61-A75C-2EA61E3F2AC9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EA4C-4D61-A75C-2EA61E3F2AC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A4C-4D61-A75C-2EA61E3F2AC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A4C-4D61-A75C-2EA61E3F2A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5.4, Graf 5.6-5.7'!$J$32:$J$52</c:f>
              <c:strCache>
                <c:ptCount val="21"/>
                <c:pt idx="0">
                  <c:v>Lombardia</c:v>
                </c:pt>
                <c:pt idx="1">
                  <c:v>Friuli-V. Giulia</c:v>
                </c:pt>
                <c:pt idx="2">
                  <c:v>Prov. Trento </c:v>
                </c:pt>
                <c:pt idx="3">
                  <c:v>Prov. Bolzano</c:v>
                </c:pt>
                <c:pt idx="4">
                  <c:v>Umbria</c:v>
                </c:pt>
                <c:pt idx="5">
                  <c:v>Valle d'Aosta</c:v>
                </c:pt>
                <c:pt idx="6">
                  <c:v>Veneto</c:v>
                </c:pt>
                <c:pt idx="7">
                  <c:v>Piemonte</c:v>
                </c:pt>
                <c:pt idx="8">
                  <c:v>Marche</c:v>
                </c:pt>
                <c:pt idx="9">
                  <c:v>Emilia-Romagna</c:v>
                </c:pt>
                <c:pt idx="10">
                  <c:v>Liguria</c:v>
                </c:pt>
                <c:pt idx="11">
                  <c:v>Lazio</c:v>
                </c:pt>
                <c:pt idx="12">
                  <c:v>Toscana</c:v>
                </c:pt>
                <c:pt idx="13">
                  <c:v>Abruzzo</c:v>
                </c:pt>
                <c:pt idx="14">
                  <c:v>Molise</c:v>
                </c:pt>
                <c:pt idx="15">
                  <c:v>Sardegna</c:v>
                </c:pt>
                <c:pt idx="16">
                  <c:v>Calabria</c:v>
                </c:pt>
                <c:pt idx="17">
                  <c:v>Basilicata</c:v>
                </c:pt>
                <c:pt idx="18">
                  <c:v>Campania</c:v>
                </c:pt>
                <c:pt idx="19">
                  <c:v>Sicilia</c:v>
                </c:pt>
                <c:pt idx="20">
                  <c:v>Puglia</c:v>
                </c:pt>
              </c:strCache>
            </c:strRef>
          </c:cat>
          <c:val>
            <c:numRef>
              <c:f>'Tab 5.4, Graf 5.6-5.7'!$K$32:$K$52</c:f>
              <c:numCache>
                <c:formatCode>#,##0.0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0.3</c:v>
                </c:pt>
                <c:pt idx="4">
                  <c:v>2.1</c:v>
                </c:pt>
                <c:pt idx="5">
                  <c:v>2.6</c:v>
                </c:pt>
                <c:pt idx="6">
                  <c:v>13.4</c:v>
                </c:pt>
                <c:pt idx="7">
                  <c:v>18.8</c:v>
                </c:pt>
                <c:pt idx="8">
                  <c:v>19.5</c:v>
                </c:pt>
                <c:pt idx="9">
                  <c:v>45</c:v>
                </c:pt>
                <c:pt idx="10">
                  <c:v>56.5</c:v>
                </c:pt>
                <c:pt idx="11">
                  <c:v>71.3</c:v>
                </c:pt>
                <c:pt idx="12">
                  <c:v>143.30000000000001</c:v>
                </c:pt>
                <c:pt idx="13">
                  <c:v>255.1</c:v>
                </c:pt>
                <c:pt idx="14">
                  <c:v>375.9</c:v>
                </c:pt>
                <c:pt idx="15">
                  <c:v>1054.9000000000001</c:v>
                </c:pt>
                <c:pt idx="16">
                  <c:v>1163.4000000000001</c:v>
                </c:pt>
                <c:pt idx="17">
                  <c:v>1293</c:v>
                </c:pt>
                <c:pt idx="18">
                  <c:v>1734.7</c:v>
                </c:pt>
                <c:pt idx="19">
                  <c:v>1893.5</c:v>
                </c:pt>
                <c:pt idx="20">
                  <c:v>2571.1999999999998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4C-4D61-A75C-2EA61E3F2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8440"/>
        <c:axId val="477338832"/>
      </c:barChart>
      <c:catAx>
        <c:axId val="477338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832"/>
        <c:crosses val="autoZero"/>
        <c:auto val="1"/>
        <c:lblAlgn val="ctr"/>
        <c:lblOffset val="100"/>
        <c:noMultiLvlLbl val="0"/>
      </c:catAx>
      <c:valAx>
        <c:axId val="4773388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477338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288551</xdr:colOff>
      <xdr:row>3</xdr:row>
      <xdr:rowOff>279027</xdr:rowOff>
    </xdr:from>
    <xdr:to>
      <xdr:col>21</xdr:col>
      <xdr:colOff>400733</xdr:colOff>
      <xdr:row>14</xdr:row>
      <xdr:rowOff>107788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129573</xdr:colOff>
      <xdr:row>47</xdr:row>
      <xdr:rowOff>152741</xdr:rowOff>
    </xdr:from>
    <xdr:to>
      <xdr:col>18</xdr:col>
      <xdr:colOff>214365</xdr:colOff>
      <xdr:row>59</xdr:row>
      <xdr:rowOff>26741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215836</xdr:colOff>
      <xdr:row>23</xdr:row>
      <xdr:rowOff>111575</xdr:rowOff>
    </xdr:from>
    <xdr:to>
      <xdr:col>15</xdr:col>
      <xdr:colOff>682336</xdr:colOff>
      <xdr:row>32</xdr:row>
      <xdr:rowOff>188793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941295</xdr:colOff>
      <xdr:row>23</xdr:row>
      <xdr:rowOff>134475</xdr:rowOff>
    </xdr:from>
    <xdr:to>
      <xdr:col>19</xdr:col>
      <xdr:colOff>91537</xdr:colOff>
      <xdr:row>33</xdr:row>
      <xdr:rowOff>18269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99060</xdr:colOff>
      <xdr:row>32</xdr:row>
      <xdr:rowOff>114300</xdr:rowOff>
    </xdr:from>
    <xdr:to>
      <xdr:col>21</xdr:col>
      <xdr:colOff>342495</xdr:colOff>
      <xdr:row>49</xdr:row>
      <xdr:rowOff>115800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C0BE1FE-BADD-435F-BAF8-E64A6EE70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422910</xdr:colOff>
      <xdr:row>32</xdr:row>
      <xdr:rowOff>20955</xdr:rowOff>
    </xdr:from>
    <xdr:to>
      <xdr:col>15</xdr:col>
      <xdr:colOff>401998</xdr:colOff>
      <xdr:row>49</xdr:row>
      <xdr:rowOff>22455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DDB60E-CB6C-4AB9-8453-BC63442E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428625</xdr:colOff>
      <xdr:row>58</xdr:row>
      <xdr:rowOff>31171</xdr:rowOff>
    </xdr:from>
    <xdr:to>
      <xdr:col>22</xdr:col>
      <xdr:colOff>58650</xdr:colOff>
      <xdr:row>76</xdr:row>
      <xdr:rowOff>51896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853554F-FB30-4534-861B-DD874554F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752475</xdr:colOff>
      <xdr:row>58</xdr:row>
      <xdr:rowOff>69271</xdr:rowOff>
    </xdr:from>
    <xdr:to>
      <xdr:col>16</xdr:col>
      <xdr:colOff>20550</xdr:colOff>
      <xdr:row>76</xdr:row>
      <xdr:rowOff>89996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AFA27AD-D9A2-4D8E-B81D-52153099F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0</xdr:colOff>
      <xdr:row>96</xdr:row>
      <xdr:rowOff>0</xdr:rowOff>
    </xdr:from>
    <xdr:to>
      <xdr:col>16</xdr:col>
      <xdr:colOff>109655</xdr:colOff>
      <xdr:row>114</xdr:row>
      <xdr:rowOff>21635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44100" y="18649950"/>
          <a:ext cx="3291005" cy="345063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22</xdr:col>
      <xdr:colOff>245850</xdr:colOff>
      <xdr:row>115</xdr:row>
      <xdr:rowOff>21635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735050" y="18840450"/>
          <a:ext cx="3293850" cy="3450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31</xdr:row>
      <xdr:rowOff>0</xdr:rowOff>
    </xdr:from>
    <xdr:to>
      <xdr:col>15</xdr:col>
      <xdr:colOff>696825</xdr:colOff>
      <xdr:row>48</xdr:row>
      <xdr:rowOff>1500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540ABF9-0A47-4463-AFEC-FDAE16397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342900</xdr:colOff>
      <xdr:row>31</xdr:row>
      <xdr:rowOff>123825</xdr:rowOff>
    </xdr:from>
    <xdr:to>
      <xdr:col>21</xdr:col>
      <xdr:colOff>296775</xdr:colOff>
      <xdr:row>48</xdr:row>
      <xdr:rowOff>125325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A836AB7-2BC3-4D66-B6B4-5EF2D903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904875</xdr:colOff>
      <xdr:row>58</xdr:row>
      <xdr:rowOff>47625</xdr:rowOff>
    </xdr:from>
    <xdr:to>
      <xdr:col>15</xdr:col>
      <xdr:colOff>687300</xdr:colOff>
      <xdr:row>75</xdr:row>
      <xdr:rowOff>49125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430B28-FA12-4E1B-A99A-F8659202F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838200</xdr:colOff>
      <xdr:row>58</xdr:row>
      <xdr:rowOff>47625</xdr:rowOff>
    </xdr:from>
    <xdr:to>
      <xdr:col>20</xdr:col>
      <xdr:colOff>553950</xdr:colOff>
      <xdr:row>75</xdr:row>
      <xdr:rowOff>49125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F4DF47D-74CF-4A55-8170-4C217D0A0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220980</xdr:colOff>
      <xdr:row>30</xdr:row>
      <xdr:rowOff>0</xdr:rowOff>
    </xdr:from>
    <xdr:to>
      <xdr:col>16</xdr:col>
      <xdr:colOff>613005</xdr:colOff>
      <xdr:row>47</xdr:row>
      <xdr:rowOff>1500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0C85719-6FF0-4EB8-9715-DD831F686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161924</xdr:colOff>
      <xdr:row>30</xdr:row>
      <xdr:rowOff>19050</xdr:rowOff>
    </xdr:from>
    <xdr:to>
      <xdr:col>22</xdr:col>
      <xdr:colOff>30074</xdr:colOff>
      <xdr:row>47</xdr:row>
      <xdr:rowOff>20550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031900B-40A1-4148-B030-5C211FE1D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781050</xdr:colOff>
      <xdr:row>57</xdr:row>
      <xdr:rowOff>95250</xdr:rowOff>
    </xdr:from>
    <xdr:to>
      <xdr:col>16</xdr:col>
      <xdr:colOff>315825</xdr:colOff>
      <xdr:row>74</xdr:row>
      <xdr:rowOff>96750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7984FB-BB46-43A5-9C72-DA2CC439B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857250</xdr:colOff>
      <xdr:row>57</xdr:row>
      <xdr:rowOff>95250</xdr:rowOff>
    </xdr:from>
    <xdr:to>
      <xdr:col>21</xdr:col>
      <xdr:colOff>401550</xdr:colOff>
      <xdr:row>74</xdr:row>
      <xdr:rowOff>96750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341FBA7-8754-46BA-8F39-C3011C904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33</xdr:row>
      <xdr:rowOff>0</xdr:rowOff>
    </xdr:from>
    <xdr:to>
      <xdr:col>15</xdr:col>
      <xdr:colOff>477750</xdr:colOff>
      <xdr:row>50</xdr:row>
      <xdr:rowOff>1500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2A44D83-5C4D-4971-AD35-A66C6A3ED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47624</xdr:colOff>
      <xdr:row>33</xdr:row>
      <xdr:rowOff>85725</xdr:rowOff>
    </xdr:from>
    <xdr:to>
      <xdr:col>21</xdr:col>
      <xdr:colOff>239624</xdr:colOff>
      <xdr:row>50</xdr:row>
      <xdr:rowOff>87225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D2B6D0E-9A27-4599-AE91-60F39BD8D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890868</xdr:colOff>
      <xdr:row>59</xdr:row>
      <xdr:rowOff>43703</xdr:rowOff>
    </xdr:from>
    <xdr:to>
      <xdr:col>15</xdr:col>
      <xdr:colOff>358968</xdr:colOff>
      <xdr:row>76</xdr:row>
      <xdr:rowOff>45203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029AF19-123D-44A5-92F7-996D0AD05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909918</xdr:colOff>
      <xdr:row>59</xdr:row>
      <xdr:rowOff>138953</xdr:rowOff>
    </xdr:from>
    <xdr:to>
      <xdr:col>21</xdr:col>
      <xdr:colOff>120843</xdr:colOff>
      <xdr:row>76</xdr:row>
      <xdr:rowOff>140453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9A8C3E8-CB31-410C-BDF3-DFFDCBAAA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I7" sqref="I7"/>
    </sheetView>
  </sheetViews>
  <sheetFormatPr defaultRowHeight="15" x14ac:dyDescent="0.25"/>
  <sheetData>
    <row r="4" spans="1:1" x14ac:dyDescent="0.25">
      <c r="A4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78"/>
  <sheetViews>
    <sheetView tabSelected="1" topLeftCell="A19" zoomScaleNormal="100" workbookViewId="0">
      <selection activeCell="H64" sqref="H64"/>
    </sheetView>
  </sheetViews>
  <sheetFormatPr defaultRowHeight="15" x14ac:dyDescent="0.25"/>
  <cols>
    <col min="1" max="1" width="11.85546875" style="1" customWidth="1"/>
    <col min="2" max="2" width="24.5703125" customWidth="1"/>
    <col min="3" max="3" width="21.7109375" customWidth="1"/>
    <col min="4" max="4" width="11.42578125" customWidth="1"/>
    <col min="5" max="9" width="15.7109375" customWidth="1"/>
    <col min="10" max="10" width="9.85546875" customWidth="1"/>
    <col min="11" max="11" width="6.85546875" customWidth="1"/>
    <col min="12" max="12" width="24.140625" customWidth="1"/>
    <col min="13" max="13" width="23.28515625" customWidth="1"/>
    <col min="14" max="14" width="9.5703125" customWidth="1"/>
    <col min="15" max="15" width="10.42578125" customWidth="1"/>
    <col min="16" max="16" width="13.5703125" customWidth="1"/>
    <col min="17" max="17" width="18.5703125" customWidth="1"/>
    <col min="18" max="18" width="12.42578125" customWidth="1"/>
  </cols>
  <sheetData>
    <row r="1" spans="3:21" x14ac:dyDescent="0.25">
      <c r="C1" s="3"/>
    </row>
    <row r="2" spans="3:21" x14ac:dyDescent="0.25">
      <c r="C2" s="122"/>
      <c r="D2" s="121" t="s">
        <v>49</v>
      </c>
    </row>
    <row r="3" spans="3:21" x14ac:dyDescent="0.25">
      <c r="C3" s="120"/>
      <c r="Q3" s="119" t="s">
        <v>48</v>
      </c>
    </row>
    <row r="4" spans="3:21" ht="48" customHeight="1" x14ac:dyDescent="0.25">
      <c r="C4" s="118"/>
      <c r="D4" s="102" t="s">
        <v>42</v>
      </c>
      <c r="E4" s="102" t="s">
        <v>47</v>
      </c>
      <c r="F4" s="102" t="s">
        <v>30</v>
      </c>
      <c r="M4" s="117" t="s">
        <v>46</v>
      </c>
      <c r="N4" s="117" t="s">
        <v>45</v>
      </c>
      <c r="O4" s="117" t="s">
        <v>45</v>
      </c>
    </row>
    <row r="5" spans="3:21" x14ac:dyDescent="0.25">
      <c r="C5" s="90"/>
      <c r="D5" s="97" t="s">
        <v>41</v>
      </c>
      <c r="E5" s="116">
        <v>21.87</v>
      </c>
      <c r="F5" s="115">
        <f>E5/E7</f>
        <v>0.18194221442060515</v>
      </c>
      <c r="G5" s="101"/>
      <c r="H5" s="101"/>
      <c r="I5" s="11"/>
      <c r="J5" s="84"/>
      <c r="M5" s="117"/>
      <c r="N5" s="117">
        <v>2018</v>
      </c>
      <c r="O5" s="117">
        <v>2019</v>
      </c>
    </row>
    <row r="6" spans="3:21" x14ac:dyDescent="0.25">
      <c r="C6" s="90"/>
      <c r="D6" s="97" t="s">
        <v>40</v>
      </c>
      <c r="E6" s="116">
        <f>E7-E5</f>
        <v>98.332999999999998</v>
      </c>
      <c r="F6" s="115">
        <f>E6/E7</f>
        <v>0.81805778557939479</v>
      </c>
      <c r="G6" s="91"/>
      <c r="H6" s="91"/>
      <c r="I6" s="11"/>
      <c r="J6" s="111"/>
      <c r="M6" s="114" t="s">
        <v>44</v>
      </c>
      <c r="N6" s="100">
        <f>C28+C38+C43</f>
        <v>9990.6</v>
      </c>
      <c r="O6" s="100">
        <f>F28+F38+F43</f>
        <v>10459</v>
      </c>
    </row>
    <row r="7" spans="3:21" x14ac:dyDescent="0.25">
      <c r="C7" s="90"/>
      <c r="D7" s="94"/>
      <c r="E7" s="113">
        <v>120.203</v>
      </c>
      <c r="F7" s="112">
        <v>1</v>
      </c>
      <c r="G7" s="91"/>
      <c r="H7" s="91"/>
      <c r="I7" s="11"/>
      <c r="J7" s="111"/>
      <c r="M7" s="99" t="s">
        <v>43</v>
      </c>
      <c r="N7" s="100">
        <f>C23</f>
        <v>4024</v>
      </c>
      <c r="O7" s="109">
        <f>F23</f>
        <v>4046</v>
      </c>
    </row>
    <row r="8" spans="3:21" x14ac:dyDescent="0.25">
      <c r="C8" s="11"/>
      <c r="D8" s="94"/>
      <c r="E8" s="94"/>
      <c r="F8" s="94"/>
      <c r="G8" s="86"/>
      <c r="H8" s="86"/>
      <c r="I8" s="11"/>
      <c r="J8" s="110"/>
      <c r="M8" s="99" t="s">
        <v>17</v>
      </c>
      <c r="N8" s="100">
        <f>C36</f>
        <v>2596</v>
      </c>
      <c r="O8" s="109">
        <f>F36</f>
        <v>2498</v>
      </c>
      <c r="P8" s="108"/>
      <c r="Q8" s="107"/>
      <c r="R8" s="11"/>
      <c r="S8" s="11"/>
      <c r="T8" s="11"/>
      <c r="U8" s="11"/>
    </row>
    <row r="9" spans="3:21" x14ac:dyDescent="0.25">
      <c r="C9" s="11"/>
      <c r="D9" s="105"/>
      <c r="E9" s="104"/>
      <c r="F9" s="103"/>
      <c r="G9" s="86"/>
      <c r="H9" s="86"/>
      <c r="I9" s="11"/>
      <c r="J9" s="84"/>
      <c r="M9" s="99" t="s">
        <v>19</v>
      </c>
      <c r="N9" s="98">
        <f>C25+C34</f>
        <v>2167</v>
      </c>
      <c r="O9" s="106">
        <f>F25+F34</f>
        <v>2265</v>
      </c>
      <c r="P9" s="11"/>
      <c r="T9" s="11"/>
      <c r="U9" s="11"/>
    </row>
    <row r="10" spans="3:21" x14ac:dyDescent="0.25">
      <c r="C10" s="11"/>
      <c r="D10" s="105"/>
      <c r="E10" s="104"/>
      <c r="F10" s="103"/>
      <c r="G10" s="86"/>
      <c r="H10" s="86"/>
      <c r="I10" s="11"/>
      <c r="J10" s="84"/>
      <c r="M10" s="99" t="s">
        <v>25</v>
      </c>
      <c r="N10" s="100">
        <f>C24</f>
        <v>1541</v>
      </c>
      <c r="O10" s="100">
        <f>F24</f>
        <v>1646</v>
      </c>
      <c r="P10" s="11"/>
      <c r="T10" s="11"/>
      <c r="U10" s="11"/>
    </row>
    <row r="11" spans="3:21" x14ac:dyDescent="0.25">
      <c r="C11" s="90"/>
      <c r="D11" s="102" t="s">
        <v>42</v>
      </c>
      <c r="E11" s="102" t="s">
        <v>31</v>
      </c>
      <c r="F11" s="102" t="s">
        <v>30</v>
      </c>
      <c r="G11" s="101"/>
      <c r="H11" s="101"/>
      <c r="I11" s="101"/>
      <c r="J11" s="85"/>
      <c r="M11" s="99" t="s">
        <v>18</v>
      </c>
      <c r="N11" s="100">
        <f>C26+C35</f>
        <v>674</v>
      </c>
      <c r="O11" s="100">
        <f>F26+F35</f>
        <v>674</v>
      </c>
      <c r="P11" s="11"/>
      <c r="T11" s="11"/>
      <c r="U11" s="11"/>
    </row>
    <row r="12" spans="3:21" x14ac:dyDescent="0.25">
      <c r="C12" s="90"/>
      <c r="D12" s="97" t="s">
        <v>41</v>
      </c>
      <c r="E12" s="96">
        <f>E5*1000</f>
        <v>21870</v>
      </c>
      <c r="F12" s="95">
        <f>E12/E14</f>
        <v>0.18194221442060515</v>
      </c>
      <c r="G12" s="91"/>
      <c r="H12" s="91"/>
      <c r="I12" s="91"/>
      <c r="J12" s="85"/>
      <c r="M12" s="99" t="s">
        <v>16</v>
      </c>
      <c r="N12" s="98">
        <f>C27+C37</f>
        <v>613.5</v>
      </c>
      <c r="O12" s="98">
        <f>F37</f>
        <v>288</v>
      </c>
      <c r="P12" s="11"/>
      <c r="T12" s="11"/>
      <c r="U12" s="11"/>
    </row>
    <row r="13" spans="3:21" x14ac:dyDescent="0.25">
      <c r="C13" s="90"/>
      <c r="D13" s="97" t="s">
        <v>40</v>
      </c>
      <c r="E13" s="96">
        <f>E6*1000</f>
        <v>98333</v>
      </c>
      <c r="F13" s="95">
        <f>E13/E14</f>
        <v>0.8180577855793949</v>
      </c>
      <c r="G13" s="91"/>
      <c r="H13" s="91"/>
      <c r="I13" s="91"/>
      <c r="J13" s="85"/>
      <c r="O13" s="11"/>
      <c r="P13" s="11"/>
      <c r="T13" s="11"/>
      <c r="U13" s="11"/>
    </row>
    <row r="14" spans="3:21" x14ac:dyDescent="0.25">
      <c r="C14" s="90"/>
      <c r="D14" s="94"/>
      <c r="E14" s="93">
        <f>E7*1000</f>
        <v>120203</v>
      </c>
      <c r="F14" s="92">
        <v>1</v>
      </c>
      <c r="G14" s="91"/>
      <c r="H14" s="91"/>
      <c r="I14" s="91"/>
      <c r="J14" s="85"/>
      <c r="O14" s="11"/>
      <c r="P14" s="11"/>
      <c r="T14" s="11"/>
      <c r="U14" s="11"/>
    </row>
    <row r="15" spans="3:21" x14ac:dyDescent="0.25">
      <c r="C15" s="90"/>
      <c r="D15" s="89"/>
      <c r="E15" s="88"/>
      <c r="F15" s="87"/>
      <c r="G15" s="86"/>
      <c r="H15" s="86"/>
      <c r="I15" s="86"/>
      <c r="J15" s="85"/>
      <c r="K15" s="84"/>
      <c r="L15" s="11"/>
      <c r="M15" s="11"/>
      <c r="O15" s="11"/>
      <c r="P15" s="11"/>
      <c r="T15" s="11"/>
      <c r="U15" s="11"/>
    </row>
    <row r="16" spans="3:21" x14ac:dyDescent="0.25">
      <c r="H16" s="83"/>
      <c r="I16" s="82"/>
      <c r="J16" s="27"/>
      <c r="L16" s="27"/>
      <c r="P16" s="81"/>
      <c r="Q16" s="80"/>
    </row>
    <row r="17" spans="1:17" x14ac:dyDescent="0.25">
      <c r="B17" s="79" t="s">
        <v>50</v>
      </c>
      <c r="D17" s="18"/>
      <c r="E17" s="78"/>
      <c r="F17" s="78"/>
      <c r="G17" s="78"/>
      <c r="H17" s="78"/>
      <c r="I17" s="1"/>
      <c r="L17" s="77"/>
    </row>
    <row r="18" spans="1:17" x14ac:dyDescent="0.25">
      <c r="B18" s="76" t="s">
        <v>39</v>
      </c>
      <c r="C18" s="36"/>
      <c r="D18" s="36"/>
      <c r="E18" s="36"/>
      <c r="F18" s="36"/>
      <c r="G18" s="182"/>
      <c r="H18" s="182"/>
      <c r="I18" s="182"/>
      <c r="J18" s="182"/>
      <c r="K18" s="182"/>
      <c r="L18" s="67"/>
      <c r="M18" s="67"/>
      <c r="N18" s="67"/>
    </row>
    <row r="19" spans="1:17" x14ac:dyDescent="0.25">
      <c r="B19" s="75" t="s">
        <v>38</v>
      </c>
      <c r="C19" s="36"/>
      <c r="D19" s="74"/>
      <c r="E19" s="73"/>
      <c r="F19" s="73"/>
      <c r="G19" s="74"/>
      <c r="H19" s="73"/>
      <c r="I19" s="73"/>
      <c r="J19" s="72"/>
      <c r="K19" s="72"/>
      <c r="L19" s="67"/>
      <c r="M19" s="67"/>
      <c r="N19" s="67"/>
    </row>
    <row r="20" spans="1:17" x14ac:dyDescent="0.25">
      <c r="B20" s="183" t="s">
        <v>37</v>
      </c>
      <c r="C20" s="185">
        <v>2018</v>
      </c>
      <c r="D20" s="182"/>
      <c r="E20" s="186"/>
      <c r="F20" s="185">
        <v>2019</v>
      </c>
      <c r="G20" s="182"/>
      <c r="H20" s="186"/>
      <c r="I20" s="182" t="s">
        <v>36</v>
      </c>
      <c r="J20" s="182"/>
      <c r="K20" s="13"/>
      <c r="L20" s="36"/>
    </row>
    <row r="21" spans="1:17" ht="34.5" thickBot="1" x14ac:dyDescent="0.3">
      <c r="B21" s="184"/>
      <c r="C21" s="71" t="s">
        <v>31</v>
      </c>
      <c r="D21" s="70" t="s">
        <v>35</v>
      </c>
      <c r="E21" s="69" t="s">
        <v>34</v>
      </c>
      <c r="F21" s="71" t="s">
        <v>31</v>
      </c>
      <c r="G21" s="70" t="s">
        <v>33</v>
      </c>
      <c r="H21" s="69" t="s">
        <v>32</v>
      </c>
      <c r="I21" s="68" t="s">
        <v>31</v>
      </c>
      <c r="J21" s="68" t="s">
        <v>30</v>
      </c>
      <c r="K21" s="32"/>
      <c r="L21" s="67" t="s">
        <v>29</v>
      </c>
      <c r="N21" s="66" t="s">
        <v>28</v>
      </c>
    </row>
    <row r="22" spans="1:17" x14ac:dyDescent="0.25">
      <c r="A22" s="36"/>
      <c r="B22" s="35" t="s">
        <v>27</v>
      </c>
      <c r="C22" s="65">
        <v>9683</v>
      </c>
      <c r="D22" s="13">
        <v>0.44817084459584555</v>
      </c>
      <c r="E22" s="15">
        <v>7.97744103380605E-2</v>
      </c>
      <c r="F22" s="65">
        <v>9927</v>
      </c>
      <c r="G22" s="13">
        <v>0.45376422727064952</v>
      </c>
      <c r="H22" s="15">
        <v>8.258509396872582E-2</v>
      </c>
      <c r="I22" s="14">
        <v>244</v>
      </c>
      <c r="J22" s="13">
        <v>2.4579429837816056E-2</v>
      </c>
      <c r="K22" s="32"/>
      <c r="L22" s="57">
        <v>100</v>
      </c>
    </row>
    <row r="23" spans="1:17" x14ac:dyDescent="0.25">
      <c r="A23" s="53"/>
      <c r="B23" s="52" t="s">
        <v>26</v>
      </c>
      <c r="C23" s="48">
        <v>4024</v>
      </c>
      <c r="D23" s="32">
        <v>0.18624800977524347</v>
      </c>
      <c r="E23" s="31">
        <v>3.3152145739993338E-2</v>
      </c>
      <c r="F23" s="48">
        <v>4046</v>
      </c>
      <c r="G23" s="32">
        <v>0.18494309091740183</v>
      </c>
      <c r="H23" s="31">
        <v>3.3659644424041971E-2</v>
      </c>
      <c r="I23" s="33">
        <v>22</v>
      </c>
      <c r="J23" s="32">
        <v>5.4374691052891744E-3</v>
      </c>
      <c r="K23" s="32"/>
      <c r="L23" s="62">
        <f>F23/$F$22*100</f>
        <v>40.75752996877204</v>
      </c>
    </row>
    <row r="24" spans="1:17" x14ac:dyDescent="0.25">
      <c r="A24" s="53"/>
      <c r="B24" s="52" t="s">
        <v>25</v>
      </c>
      <c r="C24" s="48">
        <v>1541</v>
      </c>
      <c r="D24" s="32">
        <v>7.1324101158958791E-2</v>
      </c>
      <c r="E24" s="31">
        <v>1.2695690006294665E-2</v>
      </c>
      <c r="F24" s="48">
        <v>1646</v>
      </c>
      <c r="G24" s="32">
        <v>7.5238835306486271E-2</v>
      </c>
      <c r="H24" s="31">
        <v>1.3693468789414999E-2</v>
      </c>
      <c r="I24" s="33">
        <v>105</v>
      </c>
      <c r="J24" s="32">
        <v>6.3791008505467803E-2</v>
      </c>
      <c r="K24" s="32"/>
      <c r="L24" s="62">
        <f>F24/$F$22*100</f>
        <v>16.58104160370706</v>
      </c>
      <c r="Q24" s="64"/>
    </row>
    <row r="25" spans="1:17" x14ac:dyDescent="0.25">
      <c r="A25" s="53"/>
      <c r="B25" s="52" t="s">
        <v>19</v>
      </c>
      <c r="C25" s="48">
        <v>1948</v>
      </c>
      <c r="D25" s="32">
        <v>9.0161809901136744E-2</v>
      </c>
      <c r="E25" s="31">
        <v>1.6048802162402339E-2</v>
      </c>
      <c r="F25" s="48">
        <v>2037</v>
      </c>
      <c r="G25" s="32">
        <v>9.3111486949764594E-2</v>
      </c>
      <c r="H25" s="31">
        <v>1.6946291569889645E-2</v>
      </c>
      <c r="I25" s="33">
        <v>89</v>
      </c>
      <c r="J25" s="32">
        <v>4.3691703485517916E-2</v>
      </c>
      <c r="K25" s="32"/>
      <c r="L25" s="62">
        <f>F25/$F$22*100</f>
        <v>20.519794499848899</v>
      </c>
      <c r="Q25" s="59"/>
    </row>
    <row r="26" spans="1:17" x14ac:dyDescent="0.25">
      <c r="A26" s="53"/>
      <c r="B26" s="52" t="s">
        <v>18</v>
      </c>
      <c r="C26" s="48">
        <v>525</v>
      </c>
      <c r="D26" s="32">
        <v>2.4299255748509649E-2</v>
      </c>
      <c r="E26" s="31">
        <v>4.3252675232347167E-3</v>
      </c>
      <c r="F26" s="48">
        <v>522</v>
      </c>
      <c r="G26" s="46">
        <v>2.3860675595374137E-2</v>
      </c>
      <c r="H26" s="31">
        <v>4.3426432005313669E-3</v>
      </c>
      <c r="I26" s="33">
        <v>-3</v>
      </c>
      <c r="J26" s="32">
        <v>-5.7471264367816091E-3</v>
      </c>
      <c r="K26" s="32"/>
      <c r="L26" s="62">
        <f>F26/$F$22*100</f>
        <v>5.2583862194016318</v>
      </c>
      <c r="Q26" s="59"/>
    </row>
    <row r="27" spans="1:17" x14ac:dyDescent="0.25">
      <c r="A27" s="53"/>
      <c r="B27" s="52" t="s">
        <v>16</v>
      </c>
      <c r="C27" s="48">
        <v>207</v>
      </c>
      <c r="D27" s="32">
        <v>9.5808494094123745E-3</v>
      </c>
      <c r="E27" s="31">
        <v>1.7053911948754028E-3</v>
      </c>
      <c r="F27" s="28" t="s">
        <v>6</v>
      </c>
      <c r="G27" s="28" t="s">
        <v>6</v>
      </c>
      <c r="H27" s="29" t="s">
        <v>6</v>
      </c>
      <c r="I27" s="28" t="s">
        <v>6</v>
      </c>
      <c r="J27" s="28" t="s">
        <v>6</v>
      </c>
      <c r="K27" s="32"/>
      <c r="L27" s="63" t="s">
        <v>6</v>
      </c>
      <c r="Q27" s="59"/>
    </row>
    <row r="28" spans="1:17" x14ac:dyDescent="0.25">
      <c r="A28" s="53"/>
      <c r="B28" s="52" t="s">
        <v>15</v>
      </c>
      <c r="C28" s="48">
        <v>1438</v>
      </c>
      <c r="D28" s="32">
        <v>6.6556818602584514E-2</v>
      </c>
      <c r="E28" s="31">
        <v>1.1847113711260043E-2</v>
      </c>
      <c r="F28" s="48">
        <v>1675</v>
      </c>
      <c r="G28" s="46">
        <v>7.6564428395118164E-2</v>
      </c>
      <c r="H28" s="31">
        <v>1.3934726745000075E-2</v>
      </c>
      <c r="I28" s="33">
        <v>237</v>
      </c>
      <c r="J28" s="32">
        <v>0.14149253731343284</v>
      </c>
      <c r="K28" s="32"/>
      <c r="L28" s="62">
        <f>F28/$F$22*100</f>
        <v>16.873174171451595</v>
      </c>
      <c r="Q28" s="59"/>
    </row>
    <row r="29" spans="1:17" x14ac:dyDescent="0.25">
      <c r="A29" s="41"/>
      <c r="B29" s="43" t="s">
        <v>24</v>
      </c>
      <c r="C29" s="49">
        <v>358</v>
      </c>
      <c r="D29" s="28">
        <v>1.6569778205650389E-2</v>
      </c>
      <c r="E29" s="29">
        <v>2.9494205206057689E-3</v>
      </c>
      <c r="F29" s="48">
        <v>568</v>
      </c>
      <c r="G29" s="46">
        <v>2.5963340494583351E-2</v>
      </c>
      <c r="H29" s="31">
        <v>4.7253282335283841E-3</v>
      </c>
      <c r="I29" s="28">
        <v>210</v>
      </c>
      <c r="J29" s="28">
        <v>0.36971830985915494</v>
      </c>
      <c r="K29" s="32"/>
      <c r="L29" s="11"/>
      <c r="N29" s="61"/>
      <c r="O29" s="60"/>
      <c r="P29" s="60"/>
      <c r="Q29" s="59"/>
    </row>
    <row r="30" spans="1:17" x14ac:dyDescent="0.25">
      <c r="A30" s="41"/>
      <c r="B30" s="43" t="s">
        <v>23</v>
      </c>
      <c r="C30" s="33">
        <v>714</v>
      </c>
      <c r="D30" s="32">
        <v>3.304698781797312E-2</v>
      </c>
      <c r="E30" s="31">
        <v>5.8823638315992155E-3</v>
      </c>
      <c r="F30" s="48">
        <v>711</v>
      </c>
      <c r="G30" s="46">
        <v>3.2499885724733737E-2</v>
      </c>
      <c r="H30" s="31">
        <v>5.9149795317582406E-3</v>
      </c>
      <c r="I30" s="33">
        <v>-3</v>
      </c>
      <c r="J30" s="32">
        <v>-4.2194092827004216E-3</v>
      </c>
      <c r="K30" s="45"/>
      <c r="L30" s="11"/>
    </row>
    <row r="31" spans="1:17" x14ac:dyDescent="0.25">
      <c r="A31" s="41"/>
      <c r="B31" s="43" t="s">
        <v>22</v>
      </c>
      <c r="C31" s="33">
        <v>4</v>
      </c>
      <c r="D31" s="32">
        <v>1.8513718665531161E-4</v>
      </c>
      <c r="E31" s="31">
        <v>3.2954419224645466E-5</v>
      </c>
      <c r="F31" s="30" t="s">
        <v>6</v>
      </c>
      <c r="G31" s="30" t="s">
        <v>6</v>
      </c>
      <c r="H31" s="29" t="s">
        <v>6</v>
      </c>
      <c r="I31" s="28" t="s">
        <v>6</v>
      </c>
      <c r="J31" s="28" t="s">
        <v>6</v>
      </c>
      <c r="K31" s="32"/>
      <c r="L31" s="11"/>
    </row>
    <row r="32" spans="1:17" ht="15.75" thickBot="1" x14ac:dyDescent="0.3">
      <c r="A32" s="41"/>
      <c r="B32" s="40" t="s">
        <v>21</v>
      </c>
      <c r="C32" s="58">
        <v>363</v>
      </c>
      <c r="D32" s="20">
        <v>1.6801199688969527E-2</v>
      </c>
      <c r="E32" s="22">
        <v>2.9906135446365759E-3</v>
      </c>
      <c r="F32" s="58">
        <v>396</v>
      </c>
      <c r="G32" s="37">
        <v>1.8101202175801068E-2</v>
      </c>
      <c r="H32" s="22">
        <v>3.2944189797134505E-3</v>
      </c>
      <c r="I32" s="21">
        <v>33</v>
      </c>
      <c r="J32" s="20">
        <v>8.3333333333333329E-2</v>
      </c>
      <c r="K32" s="13"/>
      <c r="L32" s="36"/>
      <c r="M32" s="57"/>
    </row>
    <row r="33" spans="1:17" x14ac:dyDescent="0.25">
      <c r="A33" s="36"/>
      <c r="B33" s="35" t="s">
        <v>20</v>
      </c>
      <c r="C33" s="14">
        <v>10673</v>
      </c>
      <c r="D33" s="13">
        <v>0.49399229829303515</v>
      </c>
      <c r="E33" s="15">
        <v>8.7930629096160257E-2</v>
      </c>
      <c r="F33" s="14">
        <v>10633</v>
      </c>
      <c r="G33" s="13">
        <v>0.48603556246286056</v>
      </c>
      <c r="H33" s="15">
        <v>8.8458477301245259E-2</v>
      </c>
      <c r="I33" s="14">
        <v>-40</v>
      </c>
      <c r="J33" s="13">
        <v>-3.7618734129596541E-3</v>
      </c>
      <c r="K33" s="32"/>
      <c r="L33" s="57">
        <v>100</v>
      </c>
      <c r="M33" s="50"/>
    </row>
    <row r="34" spans="1:17" x14ac:dyDescent="0.25">
      <c r="A34" s="53"/>
      <c r="B34" s="52" t="s">
        <v>19</v>
      </c>
      <c r="C34" s="48">
        <v>219</v>
      </c>
      <c r="D34" s="32">
        <v>1.013626096937831E-2</v>
      </c>
      <c r="E34" s="31">
        <v>1.8042544525493391E-3</v>
      </c>
      <c r="F34" s="48">
        <v>228</v>
      </c>
      <c r="G34" s="32">
        <v>1.042190428303698E-2</v>
      </c>
      <c r="H34" s="31">
        <v>1.8967866852895624E-3</v>
      </c>
      <c r="I34" s="33">
        <v>9</v>
      </c>
      <c r="J34" s="32">
        <v>3.9473684210526314E-2</v>
      </c>
      <c r="K34" s="32"/>
      <c r="L34" s="44">
        <f>F34/$F$33*100</f>
        <v>2.1442678453870028</v>
      </c>
      <c r="M34" s="50"/>
    </row>
    <row r="35" spans="1:17" x14ac:dyDescent="0.25">
      <c r="A35" s="53"/>
      <c r="B35" s="52" t="s">
        <v>18</v>
      </c>
      <c r="C35" s="33">
        <v>149</v>
      </c>
      <c r="D35" s="32">
        <v>6.8963602029103567E-3</v>
      </c>
      <c r="E35" s="31">
        <v>1.2275521161180436E-3</v>
      </c>
      <c r="F35" s="33">
        <v>152</v>
      </c>
      <c r="G35" s="32">
        <v>6.9479361886913196E-3</v>
      </c>
      <c r="H35" s="31">
        <v>1.2645244568597082E-3</v>
      </c>
      <c r="I35" s="33">
        <v>3</v>
      </c>
      <c r="J35" s="32">
        <v>1.9736842105263157E-2</v>
      </c>
      <c r="K35" s="32"/>
      <c r="L35" s="44">
        <f>F35/$F$33*100</f>
        <v>1.4295118969246685</v>
      </c>
      <c r="M35" s="50"/>
    </row>
    <row r="36" spans="1:17" x14ac:dyDescent="0.25">
      <c r="A36" s="56"/>
      <c r="B36" s="55" t="s">
        <v>17</v>
      </c>
      <c r="C36" s="33">
        <v>2596</v>
      </c>
      <c r="D36" s="32">
        <v>0.12015403413929723</v>
      </c>
      <c r="E36" s="31">
        <v>2.1387418076794906E-2</v>
      </c>
      <c r="F36" s="48">
        <v>2498</v>
      </c>
      <c r="G36" s="46">
        <v>0.11418384604836129</v>
      </c>
      <c r="H36" s="31">
        <v>2.0781461139707576E-2</v>
      </c>
      <c r="I36" s="33">
        <v>-98</v>
      </c>
      <c r="J36" s="32">
        <v>-3.9231385108086471E-2</v>
      </c>
      <c r="K36" s="32"/>
      <c r="L36" s="44">
        <f>F36/$F$33*100</f>
        <v>23.492899463933039</v>
      </c>
      <c r="M36" s="50"/>
    </row>
    <row r="37" spans="1:17" x14ac:dyDescent="0.25">
      <c r="A37" s="53"/>
      <c r="B37" s="52" t="s">
        <v>16</v>
      </c>
      <c r="C37" s="48">
        <v>406.5</v>
      </c>
      <c r="D37" s="32">
        <v>1.881456659384604E-2</v>
      </c>
      <c r="E37" s="31">
        <v>3.3489928537045952E-3</v>
      </c>
      <c r="F37" s="48">
        <v>288</v>
      </c>
      <c r="G37" s="46">
        <v>1.3164510673309869E-2</v>
      </c>
      <c r="H37" s="54">
        <v>2.395941076155237E-3</v>
      </c>
      <c r="I37" s="33">
        <v>-118.5</v>
      </c>
      <c r="J37" s="32">
        <v>-0.41145833333333331</v>
      </c>
      <c r="K37" s="32"/>
      <c r="L37" s="44">
        <f>F37/$F$33*100</f>
        <v>2.7085488573309511</v>
      </c>
      <c r="M37" s="50"/>
    </row>
    <row r="38" spans="1:17" x14ac:dyDescent="0.25">
      <c r="A38" s="53"/>
      <c r="B38" s="52" t="s">
        <v>15</v>
      </c>
      <c r="C38" s="48">
        <v>7303</v>
      </c>
      <c r="D38" s="32">
        <v>0.33801421853593516</v>
      </c>
      <c r="E38" s="31">
        <v>6.0166530899396456E-2</v>
      </c>
      <c r="F38" s="48">
        <v>7467</v>
      </c>
      <c r="G38" s="46">
        <v>0.3413173652694611</v>
      </c>
      <c r="H38" s="31">
        <v>6.2119763943233174E-2</v>
      </c>
      <c r="I38" s="33">
        <v>164</v>
      </c>
      <c r="J38" s="32">
        <v>2.1963305209588859E-2</v>
      </c>
      <c r="K38" s="32"/>
      <c r="L38" s="51">
        <f>F38/$F$33*100</f>
        <v>70.224771936424332</v>
      </c>
      <c r="M38" s="50"/>
    </row>
    <row r="39" spans="1:17" x14ac:dyDescent="0.25">
      <c r="A39" s="41"/>
      <c r="B39" s="43" t="s">
        <v>14</v>
      </c>
      <c r="C39" s="49">
        <v>6984.5</v>
      </c>
      <c r="D39" s="28">
        <v>0.32327267004850596</v>
      </c>
      <c r="E39" s="29">
        <v>5.7542535268634058E-2</v>
      </c>
      <c r="F39" s="48">
        <v>7104</v>
      </c>
      <c r="G39" s="46">
        <v>0.3247245966083101</v>
      </c>
      <c r="H39" s="31">
        <v>5.909987987849584E-2</v>
      </c>
      <c r="I39" s="28">
        <v>119.5</v>
      </c>
      <c r="J39" s="28">
        <v>1.6821509009009011E-2</v>
      </c>
      <c r="K39" s="32"/>
    </row>
    <row r="40" spans="1:17" x14ac:dyDescent="0.25">
      <c r="A40" s="41"/>
      <c r="B40" s="43" t="s">
        <v>13</v>
      </c>
      <c r="C40" s="47">
        <v>256</v>
      </c>
      <c r="D40" s="32">
        <v>1.1848779945939943E-2</v>
      </c>
      <c r="E40" s="31">
        <v>2.1090828303773099E-3</v>
      </c>
      <c r="F40" s="30">
        <v>310</v>
      </c>
      <c r="G40" s="46">
        <v>1.4170133016409929E-2</v>
      </c>
      <c r="H40" s="31">
        <v>2.5789643528059841E-3</v>
      </c>
      <c r="I40" s="33">
        <v>54</v>
      </c>
      <c r="J40" s="32">
        <v>0.17419354838709677</v>
      </c>
      <c r="K40" s="45"/>
      <c r="L40" s="44"/>
    </row>
    <row r="41" spans="1:17" x14ac:dyDescent="0.25">
      <c r="A41" s="41"/>
      <c r="B41" s="43" t="s">
        <v>12</v>
      </c>
      <c r="C41" s="42">
        <v>14</v>
      </c>
      <c r="D41" s="32">
        <v>6.4798015329359064E-4</v>
      </c>
      <c r="E41" s="31">
        <v>1.1534046728625912E-4</v>
      </c>
      <c r="F41" s="30" t="s">
        <v>6</v>
      </c>
      <c r="G41" s="30" t="s">
        <v>6</v>
      </c>
      <c r="H41" s="29" t="s">
        <v>6</v>
      </c>
      <c r="I41" s="28" t="s">
        <v>6</v>
      </c>
      <c r="J41" s="28" t="s">
        <v>6</v>
      </c>
      <c r="K41" s="32"/>
      <c r="L41" s="11"/>
    </row>
    <row r="42" spans="1:17" ht="15.75" thickBot="1" x14ac:dyDescent="0.3">
      <c r="A42" s="41"/>
      <c r="B42" s="40" t="s">
        <v>11</v>
      </c>
      <c r="C42" s="39">
        <v>49</v>
      </c>
      <c r="D42" s="20">
        <v>2.2679305365275672E-3</v>
      </c>
      <c r="E42" s="22">
        <v>4.0369163550190692E-4</v>
      </c>
      <c r="F42" s="38">
        <v>53</v>
      </c>
      <c r="G42" s="37">
        <v>2.4226356447410525E-3</v>
      </c>
      <c r="H42" s="22">
        <v>4.4091971193134565E-4</v>
      </c>
      <c r="I42" s="21">
        <v>4</v>
      </c>
      <c r="J42" s="20">
        <v>7.5471698113207544E-2</v>
      </c>
      <c r="K42" s="32"/>
      <c r="L42" s="11"/>
    </row>
    <row r="43" spans="1:17" x14ac:dyDescent="0.25">
      <c r="A43" s="36"/>
      <c r="B43" s="35" t="s">
        <v>10</v>
      </c>
      <c r="C43" s="14">
        <v>1249.5999999999999</v>
      </c>
      <c r="D43" s="13">
        <v>5.7836857111119341E-2</v>
      </c>
      <c r="E43" s="15">
        <v>1.0294960565779242E-2</v>
      </c>
      <c r="F43" s="14">
        <v>1317</v>
      </c>
      <c r="G43" s="13">
        <v>6.0200210266489917E-2</v>
      </c>
      <c r="H43" s="15">
        <v>1.0956438879501552E-2</v>
      </c>
      <c r="I43" s="14">
        <v>67.400000000000091</v>
      </c>
      <c r="J43" s="13">
        <v>5.1176917236142816E-2</v>
      </c>
      <c r="K43" s="13"/>
      <c r="L43" s="11"/>
    </row>
    <row r="44" spans="1:17" x14ac:dyDescent="0.25">
      <c r="A44" s="25"/>
      <c r="B44" s="34" t="s">
        <v>9</v>
      </c>
      <c r="C44" s="33">
        <v>1217</v>
      </c>
      <c r="D44" s="32">
        <v>5.6327989039878554E-2</v>
      </c>
      <c r="E44" s="31">
        <v>1.0026382049098382E-2</v>
      </c>
      <c r="F44" s="33">
        <v>1276</v>
      </c>
      <c r="G44" s="32">
        <v>5.8326095899803448E-2</v>
      </c>
      <c r="H44" s="31">
        <v>1.061535004574334E-2</v>
      </c>
      <c r="I44" s="33">
        <v>59</v>
      </c>
      <c r="J44" s="32">
        <v>4.6238244514106581E-2</v>
      </c>
      <c r="K44" s="32"/>
      <c r="L44" s="11"/>
    </row>
    <row r="45" spans="1:17" x14ac:dyDescent="0.25">
      <c r="A45" s="25"/>
      <c r="B45" s="34" t="s">
        <v>8</v>
      </c>
      <c r="C45" s="33">
        <v>1</v>
      </c>
      <c r="D45" s="32">
        <v>4.6284296663827902E-5</v>
      </c>
      <c r="E45" s="31">
        <v>8.2386048061613666E-6</v>
      </c>
      <c r="F45" s="30" t="s">
        <v>6</v>
      </c>
      <c r="G45" s="30" t="s">
        <v>6</v>
      </c>
      <c r="H45" s="29" t="s">
        <v>6</v>
      </c>
      <c r="I45" s="28" t="s">
        <v>6</v>
      </c>
      <c r="J45" s="28" t="s">
        <v>6</v>
      </c>
      <c r="K45" s="19"/>
      <c r="L45" s="11"/>
    </row>
    <row r="46" spans="1:17" x14ac:dyDescent="0.25">
      <c r="A46" s="25"/>
      <c r="B46" s="34" t="s">
        <v>7</v>
      </c>
      <c r="C46" s="33">
        <v>32</v>
      </c>
      <c r="D46" s="32">
        <v>1.4810974932424929E-3</v>
      </c>
      <c r="E46" s="31">
        <v>2.6363535379716373E-4</v>
      </c>
      <c r="F46" s="30" t="s">
        <v>6</v>
      </c>
      <c r="G46" s="30" t="s">
        <v>6</v>
      </c>
      <c r="H46" s="29" t="s">
        <v>6</v>
      </c>
      <c r="I46" s="28" t="s">
        <v>6</v>
      </c>
      <c r="J46" s="28" t="s">
        <v>6</v>
      </c>
      <c r="K46" s="27"/>
      <c r="Q46" s="26" t="s">
        <v>51</v>
      </c>
    </row>
    <row r="47" spans="1:17" ht="15.75" thickBot="1" x14ac:dyDescent="0.3">
      <c r="A47" s="25"/>
      <c r="B47" s="24" t="s">
        <v>5</v>
      </c>
      <c r="C47" s="23">
        <v>0.4</v>
      </c>
      <c r="D47" s="20">
        <v>1.8513718665531162E-5</v>
      </c>
      <c r="E47" s="22">
        <v>3.2954419224645464E-6</v>
      </c>
      <c r="F47" s="23">
        <v>41</v>
      </c>
      <c r="G47" s="20">
        <v>1.8741143666864744E-3</v>
      </c>
      <c r="H47" s="22">
        <v>3.4108883375821077E-4</v>
      </c>
      <c r="I47" s="21">
        <v>40.6</v>
      </c>
      <c r="J47" s="20">
        <v>0.99024390243902438</v>
      </c>
      <c r="K47" s="19"/>
    </row>
    <row r="48" spans="1:17" x14ac:dyDescent="0.25">
      <c r="A48" s="18"/>
      <c r="B48" s="17" t="s">
        <v>4</v>
      </c>
      <c r="C48" s="16">
        <v>21605.599999999999</v>
      </c>
      <c r="D48" s="13">
        <v>1</v>
      </c>
      <c r="E48" s="15">
        <v>0.17799999999999999</v>
      </c>
      <c r="F48" s="16">
        <v>21877</v>
      </c>
      <c r="G48" s="13">
        <v>1</v>
      </c>
      <c r="H48" s="15">
        <v>0.18200001014947262</v>
      </c>
      <c r="I48" s="14">
        <v>271.40000000000146</v>
      </c>
      <c r="J48" s="13">
        <v>1.2405722905334435E-2</v>
      </c>
      <c r="K48" s="13"/>
    </row>
    <row r="49" spans="2:18" x14ac:dyDescent="0.25">
      <c r="B49" s="11"/>
      <c r="C49" s="12">
        <v>17.8</v>
      </c>
      <c r="D49" s="10"/>
      <c r="E49" s="1"/>
      <c r="F49" s="12">
        <v>18.2</v>
      </c>
      <c r="G49" s="1"/>
      <c r="H49" s="1"/>
      <c r="K49" s="6"/>
    </row>
    <row r="50" spans="2:18" x14ac:dyDescent="0.25">
      <c r="B50" s="11"/>
      <c r="C50" s="9">
        <v>121379.77528089887</v>
      </c>
      <c r="D50" s="10"/>
      <c r="E50" s="1"/>
      <c r="F50" s="9">
        <v>120203.29</v>
      </c>
      <c r="G50" s="1"/>
      <c r="H50" s="1"/>
      <c r="I50" s="4"/>
      <c r="J50" s="4"/>
      <c r="K50" s="6"/>
      <c r="M50" s="1"/>
      <c r="N50" s="1"/>
      <c r="O50" s="1"/>
    </row>
    <row r="51" spans="2:18" x14ac:dyDescent="0.25">
      <c r="C51" s="8">
        <v>121400</v>
      </c>
      <c r="F51" s="8">
        <v>120200</v>
      </c>
      <c r="J51" s="7"/>
      <c r="K51" s="6"/>
      <c r="N51">
        <v>2018</v>
      </c>
      <c r="O51">
        <v>2019</v>
      </c>
    </row>
    <row r="52" spans="2:18" x14ac:dyDescent="0.25">
      <c r="K52" s="6"/>
      <c r="L52" s="5" t="s">
        <v>3</v>
      </c>
      <c r="M52" s="5" t="s">
        <v>3</v>
      </c>
      <c r="N52" s="4">
        <f>C29+C39</f>
        <v>7342.5</v>
      </c>
      <c r="O52" s="4">
        <f>F29+F39</f>
        <v>7672</v>
      </c>
    </row>
    <row r="53" spans="2:18" x14ac:dyDescent="0.25">
      <c r="B53" s="194"/>
      <c r="L53" s="5" t="s">
        <v>2</v>
      </c>
      <c r="M53" s="5" t="s">
        <v>1</v>
      </c>
      <c r="N53" s="4">
        <f>C30+C40+C31+C41</f>
        <v>988</v>
      </c>
      <c r="O53" s="4">
        <f>F30+F40</f>
        <v>1021</v>
      </c>
      <c r="R53" s="2"/>
    </row>
    <row r="54" spans="2:18" x14ac:dyDescent="0.25">
      <c r="B54" s="195" t="s">
        <v>116</v>
      </c>
      <c r="L54" s="5" t="s">
        <v>0</v>
      </c>
      <c r="M54" s="5" t="s">
        <v>0</v>
      </c>
      <c r="N54" s="4">
        <f>C32+C42+C43</f>
        <v>1661.6</v>
      </c>
      <c r="O54" s="4">
        <f>F32+F42+F43</f>
        <v>1766</v>
      </c>
      <c r="R54" s="3"/>
    </row>
    <row r="55" spans="2:18" x14ac:dyDescent="0.25">
      <c r="B55" s="195" t="s">
        <v>117</v>
      </c>
    </row>
    <row r="56" spans="2:18" x14ac:dyDescent="0.25">
      <c r="B56" s="195" t="s">
        <v>118</v>
      </c>
    </row>
    <row r="57" spans="2:18" x14ac:dyDescent="0.25">
      <c r="B57" s="195" t="s">
        <v>119</v>
      </c>
    </row>
    <row r="58" spans="2:18" x14ac:dyDescent="0.25">
      <c r="B58" s="126"/>
    </row>
    <row r="69" spans="12:18" x14ac:dyDescent="0.25">
      <c r="R69" s="2"/>
    </row>
    <row r="70" spans="12:18" x14ac:dyDescent="0.25">
      <c r="R70" s="3"/>
    </row>
    <row r="78" spans="12:18" x14ac:dyDescent="0.25">
      <c r="L78" s="2"/>
    </row>
  </sheetData>
  <mergeCells count="6">
    <mergeCell ref="G18:I18"/>
    <mergeCell ref="J18:K18"/>
    <mergeCell ref="B20:B21"/>
    <mergeCell ref="C20:E20"/>
    <mergeCell ref="F20:H20"/>
    <mergeCell ref="I20:J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1"/>
  <sheetViews>
    <sheetView zoomScaleNormal="100" workbookViewId="0">
      <selection activeCell="U43" sqref="U43"/>
    </sheetView>
  </sheetViews>
  <sheetFormatPr defaultRowHeight="15" x14ac:dyDescent="0.25"/>
  <cols>
    <col min="1" max="1" width="3" customWidth="1"/>
    <col min="2" max="2" width="18.7109375" customWidth="1"/>
    <col min="4" max="4" width="12.28515625" customWidth="1"/>
    <col min="5" max="5" width="11.140625" customWidth="1"/>
    <col min="6" max="6" width="12.42578125" customWidth="1"/>
    <col min="8" max="8" width="13.140625" customWidth="1"/>
    <col min="10" max="10" width="12.28515625" customWidth="1"/>
    <col min="13" max="13" width="11.85546875" bestFit="1" customWidth="1"/>
    <col min="14" max="14" width="12.140625" customWidth="1"/>
    <col min="16" max="16" width="14.5703125" customWidth="1"/>
  </cols>
  <sheetData>
    <row r="1" spans="2:25" x14ac:dyDescent="0.25">
      <c r="B1" t="s">
        <v>52</v>
      </c>
    </row>
    <row r="3" spans="2:25" x14ac:dyDescent="0.25">
      <c r="B3" s="123" t="s">
        <v>53</v>
      </c>
    </row>
    <row r="4" spans="2:25" ht="15" customHeight="1" x14ac:dyDescent="0.25">
      <c r="M4" s="124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2:25" ht="14.45" customHeight="1" x14ac:dyDescent="0.25">
      <c r="B5" s="189" t="s">
        <v>54</v>
      </c>
      <c r="C5" s="187" t="s">
        <v>43</v>
      </c>
      <c r="D5" s="188"/>
      <c r="E5" s="187" t="s">
        <v>55</v>
      </c>
      <c r="F5" s="188"/>
      <c r="G5" s="187" t="s">
        <v>19</v>
      </c>
      <c r="H5" s="188"/>
      <c r="I5" s="191" t="s">
        <v>15</v>
      </c>
      <c r="J5" s="191"/>
      <c r="K5" s="1"/>
      <c r="L5" s="126"/>
      <c r="M5" s="126" t="s">
        <v>56</v>
      </c>
      <c r="O5" s="125"/>
      <c r="P5" s="125" t="s">
        <v>56</v>
      </c>
      <c r="Q5" s="125"/>
      <c r="R5" s="125"/>
      <c r="S5" s="125"/>
      <c r="T5" s="125"/>
      <c r="U5" s="125"/>
      <c r="V5" s="125"/>
      <c r="W5" s="125"/>
      <c r="X5" s="125"/>
    </row>
    <row r="6" spans="2:25" ht="23.25" thickBot="1" x14ac:dyDescent="0.3">
      <c r="B6" s="190"/>
      <c r="C6" s="127" t="s">
        <v>57</v>
      </c>
      <c r="D6" s="128" t="s">
        <v>58</v>
      </c>
      <c r="E6" s="127" t="s">
        <v>57</v>
      </c>
      <c r="F6" s="128" t="s">
        <v>58</v>
      </c>
      <c r="G6" s="127" t="s">
        <v>57</v>
      </c>
      <c r="H6" s="128" t="s">
        <v>58</v>
      </c>
      <c r="I6" s="127" t="s">
        <v>57</v>
      </c>
      <c r="J6" s="127" t="s">
        <v>58</v>
      </c>
      <c r="K6" s="1"/>
      <c r="L6" s="1"/>
      <c r="M6" s="187" t="s">
        <v>59</v>
      </c>
      <c r="N6" s="188"/>
      <c r="O6" s="125"/>
      <c r="P6" s="187" t="s">
        <v>60</v>
      </c>
      <c r="Q6" s="188"/>
      <c r="R6" s="125"/>
      <c r="S6" s="125"/>
      <c r="T6" s="125"/>
      <c r="U6" s="125"/>
      <c r="V6" s="125"/>
      <c r="W6" s="125"/>
      <c r="X6" s="125"/>
    </row>
    <row r="7" spans="2:25" x14ac:dyDescent="0.25">
      <c r="B7" s="129" t="s">
        <v>61</v>
      </c>
      <c r="C7" s="130">
        <v>945</v>
      </c>
      <c r="D7" s="131">
        <v>2772.4</v>
      </c>
      <c r="E7" s="130">
        <v>18</v>
      </c>
      <c r="F7" s="131">
        <v>18.8</v>
      </c>
      <c r="G7" s="130">
        <v>61273</v>
      </c>
      <c r="H7" s="132">
        <v>1643</v>
      </c>
      <c r="I7" s="130">
        <v>312</v>
      </c>
      <c r="J7" s="133">
        <v>352.7</v>
      </c>
      <c r="K7" s="1"/>
      <c r="L7" s="1"/>
      <c r="M7" s="59" t="s">
        <v>62</v>
      </c>
      <c r="N7" s="59">
        <v>5158.3999999999996</v>
      </c>
      <c r="O7" s="125"/>
      <c r="P7" s="134" t="s">
        <v>61</v>
      </c>
      <c r="Q7" s="134">
        <v>18.8</v>
      </c>
      <c r="R7" s="125"/>
      <c r="S7" s="125"/>
      <c r="T7" s="125"/>
      <c r="U7" s="125"/>
      <c r="V7" s="125"/>
      <c r="W7" s="125"/>
      <c r="X7" s="125"/>
    </row>
    <row r="8" spans="2:25" x14ac:dyDescent="0.25">
      <c r="B8" s="129" t="s">
        <v>63</v>
      </c>
      <c r="C8" s="130">
        <v>184</v>
      </c>
      <c r="D8" s="131">
        <v>999.6</v>
      </c>
      <c r="E8" s="130">
        <v>5</v>
      </c>
      <c r="F8" s="131">
        <v>2.6</v>
      </c>
      <c r="G8" s="130">
        <v>2464</v>
      </c>
      <c r="H8" s="132">
        <v>25</v>
      </c>
      <c r="I8" s="130">
        <v>8</v>
      </c>
      <c r="J8" s="133">
        <v>3.1</v>
      </c>
      <c r="K8" s="1"/>
      <c r="L8" s="1"/>
      <c r="M8" s="59" t="s">
        <v>61</v>
      </c>
      <c r="N8" s="59">
        <v>2772.4</v>
      </c>
      <c r="O8" s="125"/>
      <c r="P8" s="134" t="s">
        <v>63</v>
      </c>
      <c r="Q8" s="134">
        <v>2.6</v>
      </c>
      <c r="R8" s="125"/>
      <c r="S8" s="125"/>
      <c r="T8" s="125"/>
      <c r="U8" s="125"/>
      <c r="V8" s="125"/>
      <c r="W8" s="125"/>
      <c r="X8" s="125"/>
    </row>
    <row r="9" spans="2:25" x14ac:dyDescent="0.25">
      <c r="B9" s="129" t="s">
        <v>64</v>
      </c>
      <c r="C9" s="130">
        <v>91</v>
      </c>
      <c r="D9" s="131">
        <v>92.3</v>
      </c>
      <c r="E9" s="130">
        <v>33</v>
      </c>
      <c r="F9" s="131">
        <v>56.5</v>
      </c>
      <c r="G9" s="130">
        <v>9470</v>
      </c>
      <c r="H9" s="132">
        <v>113</v>
      </c>
      <c r="I9" s="130">
        <v>11</v>
      </c>
      <c r="J9" s="133">
        <v>25.6</v>
      </c>
      <c r="K9" s="1"/>
      <c r="L9" s="1"/>
      <c r="M9" s="59" t="s">
        <v>65</v>
      </c>
      <c r="N9" s="59">
        <v>1732.4</v>
      </c>
      <c r="O9" s="125"/>
      <c r="P9" s="134" t="s">
        <v>64</v>
      </c>
      <c r="Q9" s="134">
        <v>56.5</v>
      </c>
      <c r="R9" s="125"/>
      <c r="S9" s="125"/>
      <c r="T9" s="125"/>
      <c r="U9" s="125"/>
      <c r="V9" s="125"/>
      <c r="W9" s="125"/>
      <c r="X9" s="125"/>
    </row>
    <row r="10" spans="2:25" x14ac:dyDescent="0.25">
      <c r="B10" s="129" t="s">
        <v>62</v>
      </c>
      <c r="C10" s="130">
        <v>671</v>
      </c>
      <c r="D10" s="131">
        <v>5158.3999999999996</v>
      </c>
      <c r="E10" s="130">
        <v>10</v>
      </c>
      <c r="F10" s="131">
        <v>0</v>
      </c>
      <c r="G10" s="130">
        <v>135479</v>
      </c>
      <c r="H10" s="132">
        <v>2399</v>
      </c>
      <c r="I10" s="130">
        <v>748</v>
      </c>
      <c r="J10" s="133">
        <v>932.8</v>
      </c>
      <c r="K10" s="1"/>
      <c r="L10" s="1"/>
      <c r="M10" s="59" t="s">
        <v>66</v>
      </c>
      <c r="N10" s="59">
        <v>1634.4</v>
      </c>
      <c r="O10" s="125"/>
      <c r="P10" s="134" t="s">
        <v>62</v>
      </c>
      <c r="Q10" s="134">
        <v>0</v>
      </c>
      <c r="R10" s="125"/>
      <c r="S10" s="125"/>
      <c r="T10" s="125"/>
      <c r="U10" s="125"/>
      <c r="V10" s="125"/>
      <c r="W10" s="125"/>
      <c r="X10" s="125"/>
    </row>
    <row r="11" spans="2:25" x14ac:dyDescent="0.25">
      <c r="B11" s="129" t="s">
        <v>66</v>
      </c>
      <c r="C11" s="130">
        <v>273</v>
      </c>
      <c r="D11" s="131">
        <v>1634.4</v>
      </c>
      <c r="E11" s="130">
        <v>9</v>
      </c>
      <c r="F11" s="131">
        <v>0.1</v>
      </c>
      <c r="G11" s="130">
        <v>17268</v>
      </c>
      <c r="H11" s="132">
        <v>192</v>
      </c>
      <c r="I11" s="135">
        <v>42</v>
      </c>
      <c r="J11" s="136">
        <v>14.5</v>
      </c>
      <c r="K11" s="1"/>
      <c r="M11" s="59" t="s">
        <v>67</v>
      </c>
      <c r="N11" s="59">
        <v>1172.5999999999999</v>
      </c>
      <c r="O11" s="125"/>
      <c r="P11" s="134" t="s">
        <v>66</v>
      </c>
      <c r="Q11" s="134">
        <v>0.1</v>
      </c>
      <c r="R11" s="125"/>
      <c r="S11" s="125"/>
      <c r="T11" s="125"/>
      <c r="U11" s="125"/>
      <c r="V11" s="125"/>
      <c r="W11" s="125"/>
      <c r="X11" s="125"/>
    </row>
    <row r="12" spans="2:25" x14ac:dyDescent="0.25">
      <c r="B12" s="129" t="s">
        <v>65</v>
      </c>
      <c r="C12" s="130">
        <v>556</v>
      </c>
      <c r="D12" s="131">
        <v>1732.4</v>
      </c>
      <c r="E12" s="130">
        <v>1</v>
      </c>
      <c r="F12" s="131">
        <v>0.3</v>
      </c>
      <c r="G12" s="130">
        <v>8622</v>
      </c>
      <c r="H12" s="132">
        <v>250</v>
      </c>
      <c r="I12" s="135">
        <v>158</v>
      </c>
      <c r="J12" s="136">
        <v>82</v>
      </c>
      <c r="K12" s="1"/>
      <c r="L12" s="1"/>
      <c r="M12" s="59" t="s">
        <v>68</v>
      </c>
      <c r="N12" s="59">
        <v>1013</v>
      </c>
      <c r="O12" s="125"/>
      <c r="P12" s="134" t="s">
        <v>65</v>
      </c>
      <c r="Q12" s="134">
        <v>0.3</v>
      </c>
      <c r="R12" s="125"/>
      <c r="S12" s="125"/>
      <c r="T12" s="125"/>
      <c r="U12" s="125"/>
      <c r="V12" s="125"/>
      <c r="W12" s="125"/>
      <c r="X12" s="125"/>
    </row>
    <row r="13" spans="2:25" x14ac:dyDescent="0.25">
      <c r="B13" s="137" t="s">
        <v>67</v>
      </c>
      <c r="C13" s="130">
        <v>396</v>
      </c>
      <c r="D13" s="131">
        <v>1172.5999999999999</v>
      </c>
      <c r="E13" s="130">
        <v>15</v>
      </c>
      <c r="F13" s="131">
        <v>13.4</v>
      </c>
      <c r="G13" s="130">
        <v>124085</v>
      </c>
      <c r="H13" s="132">
        <v>1996</v>
      </c>
      <c r="I13" s="130">
        <v>394</v>
      </c>
      <c r="J13" s="133">
        <v>369.9</v>
      </c>
      <c r="K13" s="1"/>
      <c r="L13" s="1"/>
      <c r="M13" s="59" t="s">
        <v>63</v>
      </c>
      <c r="N13" s="59">
        <v>999.6</v>
      </c>
      <c r="O13" s="125"/>
      <c r="P13" s="134" t="s">
        <v>67</v>
      </c>
      <c r="Q13" s="134">
        <v>13.4</v>
      </c>
      <c r="R13" s="125"/>
      <c r="S13" s="125"/>
      <c r="T13" s="125"/>
      <c r="U13" s="125"/>
      <c r="V13" s="125"/>
      <c r="W13" s="125"/>
      <c r="X13" s="125"/>
    </row>
    <row r="14" spans="2:25" x14ac:dyDescent="0.25">
      <c r="B14" s="137" t="s">
        <v>69</v>
      </c>
      <c r="C14" s="130">
        <v>244</v>
      </c>
      <c r="D14" s="131">
        <v>525.70000000000005</v>
      </c>
      <c r="E14" s="130">
        <v>5</v>
      </c>
      <c r="F14" s="131">
        <v>0</v>
      </c>
      <c r="G14" s="130">
        <v>35490</v>
      </c>
      <c r="H14" s="132">
        <v>545</v>
      </c>
      <c r="I14" s="130">
        <v>137</v>
      </c>
      <c r="J14" s="133">
        <v>140.19999999999999</v>
      </c>
      <c r="K14" s="1"/>
      <c r="L14" s="1"/>
      <c r="M14" s="59" t="s">
        <v>70</v>
      </c>
      <c r="N14" s="59">
        <v>772.8</v>
      </c>
      <c r="O14" s="125"/>
      <c r="P14" s="134" t="s">
        <v>69</v>
      </c>
      <c r="Q14" s="134">
        <v>0</v>
      </c>
      <c r="R14" s="125"/>
      <c r="S14" s="125"/>
      <c r="T14" s="125"/>
      <c r="U14" s="125"/>
      <c r="V14" s="125"/>
      <c r="W14" s="125"/>
      <c r="X14" s="125"/>
    </row>
    <row r="15" spans="2:25" x14ac:dyDescent="0.25">
      <c r="B15" s="129" t="s">
        <v>71</v>
      </c>
      <c r="C15" s="130">
        <v>203</v>
      </c>
      <c r="D15" s="131">
        <v>352.8</v>
      </c>
      <c r="E15" s="130">
        <v>72</v>
      </c>
      <c r="F15" s="131">
        <v>45</v>
      </c>
      <c r="G15" s="130">
        <v>91502</v>
      </c>
      <c r="H15" s="132">
        <v>2100</v>
      </c>
      <c r="I15" s="130">
        <v>331</v>
      </c>
      <c r="J15" s="133">
        <v>639.5</v>
      </c>
      <c r="K15" s="1"/>
      <c r="L15" s="1"/>
      <c r="M15" s="59" t="s">
        <v>72</v>
      </c>
      <c r="N15" s="59">
        <v>529.70000000000005</v>
      </c>
      <c r="O15" s="125"/>
      <c r="P15" s="134" t="s">
        <v>71</v>
      </c>
      <c r="Q15" s="134">
        <v>45</v>
      </c>
      <c r="R15" s="125"/>
      <c r="S15" s="125"/>
      <c r="T15" s="125"/>
      <c r="U15" s="125"/>
      <c r="V15" s="125"/>
      <c r="W15" s="125"/>
      <c r="X15" s="125"/>
    </row>
    <row r="16" spans="2:25" x14ac:dyDescent="0.25">
      <c r="B16" s="129" t="s">
        <v>73</v>
      </c>
      <c r="C16" s="130">
        <v>215</v>
      </c>
      <c r="D16" s="131">
        <v>374.8</v>
      </c>
      <c r="E16" s="130">
        <v>123</v>
      </c>
      <c r="F16" s="131">
        <v>143.30000000000001</v>
      </c>
      <c r="G16" s="130">
        <v>46041</v>
      </c>
      <c r="H16" s="132">
        <v>838</v>
      </c>
      <c r="I16" s="130">
        <v>155</v>
      </c>
      <c r="J16" s="133">
        <v>165.5</v>
      </c>
      <c r="K16" s="1"/>
      <c r="L16" s="1"/>
      <c r="M16" s="59" t="s">
        <v>69</v>
      </c>
      <c r="N16" s="59">
        <v>525.70000000000005</v>
      </c>
      <c r="O16" s="125"/>
      <c r="P16" s="134" t="s">
        <v>73</v>
      </c>
      <c r="Q16" s="134">
        <v>143.30000000000001</v>
      </c>
      <c r="R16" s="125"/>
      <c r="S16" s="125"/>
      <c r="T16" s="125"/>
      <c r="U16" s="125"/>
      <c r="V16" s="125"/>
      <c r="W16" s="125"/>
      <c r="X16" s="125"/>
    </row>
    <row r="17" spans="2:24" x14ac:dyDescent="0.25">
      <c r="B17" s="137" t="s">
        <v>72</v>
      </c>
      <c r="C17" s="130">
        <v>46</v>
      </c>
      <c r="D17" s="131">
        <v>529.70000000000005</v>
      </c>
      <c r="E17" s="130">
        <v>25</v>
      </c>
      <c r="F17" s="131">
        <v>2.1</v>
      </c>
      <c r="G17" s="130">
        <v>19745</v>
      </c>
      <c r="H17" s="132">
        <v>488</v>
      </c>
      <c r="I17" s="130">
        <v>77</v>
      </c>
      <c r="J17" s="133">
        <v>48.8</v>
      </c>
      <c r="K17" s="1"/>
      <c r="L17" s="1"/>
      <c r="M17" s="59" t="s">
        <v>74</v>
      </c>
      <c r="N17" s="59">
        <v>466.4</v>
      </c>
      <c r="O17" s="125"/>
      <c r="P17" s="134" t="s">
        <v>72</v>
      </c>
      <c r="Q17" s="134">
        <v>2.1</v>
      </c>
      <c r="R17" s="125"/>
      <c r="S17" s="125"/>
      <c r="T17" s="125"/>
      <c r="U17" s="125"/>
      <c r="V17" s="125"/>
      <c r="W17" s="125"/>
      <c r="X17" s="125"/>
    </row>
    <row r="18" spans="2:24" x14ac:dyDescent="0.25">
      <c r="B18" s="137" t="s">
        <v>75</v>
      </c>
      <c r="C18" s="130">
        <v>181</v>
      </c>
      <c r="D18" s="131">
        <v>250.7</v>
      </c>
      <c r="E18" s="130">
        <v>51</v>
      </c>
      <c r="F18" s="131">
        <v>19.5</v>
      </c>
      <c r="G18" s="130">
        <v>29401</v>
      </c>
      <c r="H18" s="132">
        <v>1100</v>
      </c>
      <c r="I18" s="130">
        <v>70</v>
      </c>
      <c r="J18" s="133">
        <v>38.299999999999997</v>
      </c>
      <c r="K18" s="1"/>
      <c r="L18" s="1"/>
      <c r="M18" s="59" t="s">
        <v>76</v>
      </c>
      <c r="N18" s="59">
        <v>411.2</v>
      </c>
      <c r="O18" s="125"/>
      <c r="P18" s="134" t="s">
        <v>75</v>
      </c>
      <c r="Q18" s="134">
        <v>19.5</v>
      </c>
      <c r="R18" s="125"/>
      <c r="S18" s="125"/>
      <c r="T18" s="125"/>
      <c r="U18" s="125"/>
      <c r="V18" s="125"/>
      <c r="W18" s="125"/>
      <c r="X18" s="125"/>
    </row>
    <row r="19" spans="2:24" x14ac:dyDescent="0.25">
      <c r="B19" s="137" t="s">
        <v>76</v>
      </c>
      <c r="C19" s="130">
        <v>100</v>
      </c>
      <c r="D19" s="131">
        <v>411.2</v>
      </c>
      <c r="E19" s="130">
        <v>68</v>
      </c>
      <c r="F19" s="131">
        <v>71.3</v>
      </c>
      <c r="G19" s="130">
        <v>58775</v>
      </c>
      <c r="H19" s="132">
        <v>1385</v>
      </c>
      <c r="I19" s="130">
        <v>120</v>
      </c>
      <c r="J19" s="133">
        <v>172.6</v>
      </c>
      <c r="K19" s="1"/>
      <c r="L19" s="1"/>
      <c r="M19" s="59" t="s">
        <v>73</v>
      </c>
      <c r="N19" s="59">
        <v>374.8</v>
      </c>
      <c r="O19" s="125"/>
      <c r="P19" s="134" t="s">
        <v>76</v>
      </c>
      <c r="Q19" s="134">
        <v>71.3</v>
      </c>
      <c r="R19" s="125"/>
      <c r="S19" s="125"/>
      <c r="T19" s="125"/>
      <c r="U19" s="125"/>
      <c r="V19" s="125"/>
      <c r="W19" s="125"/>
      <c r="X19" s="125"/>
    </row>
    <row r="20" spans="2:24" x14ac:dyDescent="0.25">
      <c r="B20" s="138" t="s">
        <v>68</v>
      </c>
      <c r="C20" s="139">
        <v>72</v>
      </c>
      <c r="D20" s="140">
        <v>1013</v>
      </c>
      <c r="E20" s="139">
        <v>45</v>
      </c>
      <c r="F20" s="140">
        <v>255.1</v>
      </c>
      <c r="G20" s="139">
        <v>21380</v>
      </c>
      <c r="H20" s="141">
        <v>742</v>
      </c>
      <c r="I20" s="139">
        <v>37</v>
      </c>
      <c r="J20" s="142">
        <v>31.3</v>
      </c>
      <c r="K20" s="1"/>
      <c r="L20" s="1"/>
      <c r="M20" s="59" t="s">
        <v>71</v>
      </c>
      <c r="N20" s="59">
        <v>352.8</v>
      </c>
      <c r="O20" s="125"/>
      <c r="P20" s="134" t="s">
        <v>68</v>
      </c>
      <c r="Q20" s="134">
        <v>255.1</v>
      </c>
      <c r="R20" s="125"/>
      <c r="S20" s="125"/>
      <c r="T20" s="125"/>
      <c r="U20" s="125"/>
      <c r="V20" s="125"/>
      <c r="W20" s="125"/>
      <c r="X20" s="125"/>
    </row>
    <row r="21" spans="2:24" x14ac:dyDescent="0.25">
      <c r="B21" s="137" t="s">
        <v>77</v>
      </c>
      <c r="C21" s="130">
        <v>34</v>
      </c>
      <c r="D21" s="131">
        <v>88.1</v>
      </c>
      <c r="E21" s="130">
        <v>79</v>
      </c>
      <c r="F21" s="131">
        <v>375.9</v>
      </c>
      <c r="G21" s="130">
        <v>4228</v>
      </c>
      <c r="H21" s="132">
        <v>176</v>
      </c>
      <c r="I21" s="130">
        <v>11</v>
      </c>
      <c r="J21" s="133">
        <v>46.1</v>
      </c>
      <c r="K21" s="1"/>
      <c r="L21" s="1"/>
      <c r="M21" s="59" t="s">
        <v>78</v>
      </c>
      <c r="N21" s="59">
        <v>346.5</v>
      </c>
      <c r="O21" s="125"/>
      <c r="P21" s="134" t="s">
        <v>77</v>
      </c>
      <c r="Q21" s="134">
        <v>375.9</v>
      </c>
      <c r="R21" s="125"/>
      <c r="S21" s="125"/>
      <c r="T21" s="125"/>
      <c r="U21" s="125"/>
      <c r="V21" s="125"/>
      <c r="W21" s="125"/>
      <c r="X21" s="125"/>
    </row>
    <row r="22" spans="2:24" x14ac:dyDescent="0.25">
      <c r="B22" s="129" t="s">
        <v>78</v>
      </c>
      <c r="C22" s="130">
        <v>60</v>
      </c>
      <c r="D22" s="131">
        <v>346.5</v>
      </c>
      <c r="E22" s="130">
        <v>616</v>
      </c>
      <c r="F22" s="131">
        <v>1734.7</v>
      </c>
      <c r="G22" s="130">
        <v>34939</v>
      </c>
      <c r="H22" s="132">
        <v>833</v>
      </c>
      <c r="I22" s="130">
        <v>94</v>
      </c>
      <c r="J22" s="133">
        <v>236.9</v>
      </c>
      <c r="K22" s="1"/>
      <c r="L22" s="1"/>
      <c r="M22" s="59" t="s">
        <v>75</v>
      </c>
      <c r="N22" s="59">
        <v>250.7</v>
      </c>
      <c r="O22" s="125"/>
      <c r="P22" s="134" t="s">
        <v>78</v>
      </c>
      <c r="Q22" s="134">
        <v>1734.7</v>
      </c>
      <c r="R22" s="125"/>
      <c r="S22" s="125"/>
      <c r="T22" s="125"/>
      <c r="U22" s="125"/>
      <c r="V22" s="125"/>
      <c r="W22" s="125"/>
      <c r="X22" s="125"/>
    </row>
    <row r="23" spans="2:24" x14ac:dyDescent="0.25">
      <c r="B23" s="129" t="s">
        <v>79</v>
      </c>
      <c r="C23" s="130">
        <v>9</v>
      </c>
      <c r="D23" s="131">
        <v>3.7</v>
      </c>
      <c r="E23" s="130">
        <v>1168</v>
      </c>
      <c r="F23" s="131">
        <v>2571.1999999999998</v>
      </c>
      <c r="G23" s="130">
        <v>51209</v>
      </c>
      <c r="H23" s="132">
        <v>2826</v>
      </c>
      <c r="I23" s="130">
        <v>75</v>
      </c>
      <c r="J23" s="133">
        <v>349</v>
      </c>
      <c r="K23" s="1"/>
      <c r="L23" s="1"/>
      <c r="M23" s="59" t="s">
        <v>80</v>
      </c>
      <c r="N23" s="59">
        <v>150.69999999999999</v>
      </c>
      <c r="O23" s="125"/>
      <c r="P23" s="134" t="s">
        <v>79</v>
      </c>
      <c r="Q23" s="134">
        <v>2571.1999999999998</v>
      </c>
      <c r="R23" s="125"/>
      <c r="S23" s="125"/>
      <c r="T23" s="125"/>
      <c r="U23" s="125"/>
      <c r="V23" s="125"/>
      <c r="W23" s="125"/>
      <c r="X23" s="125"/>
    </row>
    <row r="24" spans="2:24" x14ac:dyDescent="0.25">
      <c r="B24" s="129" t="s">
        <v>81</v>
      </c>
      <c r="C24" s="130">
        <v>17</v>
      </c>
      <c r="D24" s="131">
        <v>134.30000000000001</v>
      </c>
      <c r="E24" s="130">
        <v>1413</v>
      </c>
      <c r="F24" s="131">
        <v>1293</v>
      </c>
      <c r="G24" s="130">
        <v>8537</v>
      </c>
      <c r="H24" s="132">
        <v>371</v>
      </c>
      <c r="I24" s="130">
        <v>34</v>
      </c>
      <c r="J24" s="133">
        <v>83.1</v>
      </c>
      <c r="K24" s="1"/>
      <c r="L24" s="1"/>
      <c r="M24" s="59" t="s">
        <v>81</v>
      </c>
      <c r="N24" s="59">
        <v>134.30000000000001</v>
      </c>
      <c r="O24" s="125"/>
      <c r="P24" s="134" t="s">
        <v>81</v>
      </c>
      <c r="Q24" s="134">
        <v>1293</v>
      </c>
      <c r="R24" s="125"/>
      <c r="S24" s="125"/>
      <c r="T24" s="125"/>
      <c r="U24" s="125"/>
      <c r="V24" s="125"/>
      <c r="W24" s="125"/>
      <c r="X24" s="125"/>
    </row>
    <row r="25" spans="2:24" x14ac:dyDescent="0.25">
      <c r="B25" s="129" t="s">
        <v>70</v>
      </c>
      <c r="C25" s="130">
        <v>55</v>
      </c>
      <c r="D25" s="131">
        <v>772.8</v>
      </c>
      <c r="E25" s="130">
        <v>415</v>
      </c>
      <c r="F25" s="131">
        <v>1163.4000000000001</v>
      </c>
      <c r="G25" s="130">
        <v>25975</v>
      </c>
      <c r="H25" s="132">
        <v>536</v>
      </c>
      <c r="I25" s="130">
        <v>46</v>
      </c>
      <c r="J25" s="133">
        <v>200.6</v>
      </c>
      <c r="K25" s="1"/>
      <c r="L25" s="1"/>
      <c r="M25" s="59" t="s">
        <v>64</v>
      </c>
      <c r="N25" s="59">
        <v>92.3</v>
      </c>
      <c r="O25" s="125"/>
      <c r="P25" s="134" t="s">
        <v>70</v>
      </c>
      <c r="Q25" s="134">
        <v>1163.4000000000001</v>
      </c>
      <c r="R25" s="125"/>
      <c r="S25" s="125"/>
      <c r="T25" s="125"/>
      <c r="U25" s="125"/>
      <c r="V25" s="125"/>
      <c r="W25" s="125"/>
      <c r="X25" s="125"/>
    </row>
    <row r="26" spans="2:24" x14ac:dyDescent="0.25">
      <c r="B26" s="129" t="s">
        <v>80</v>
      </c>
      <c r="C26" s="130">
        <v>25</v>
      </c>
      <c r="D26" s="131">
        <v>150.69999999999999</v>
      </c>
      <c r="E26" s="130">
        <v>880</v>
      </c>
      <c r="F26" s="131">
        <v>1893.5</v>
      </c>
      <c r="G26" s="130">
        <v>56193</v>
      </c>
      <c r="H26" s="132">
        <v>1433</v>
      </c>
      <c r="I26" s="130">
        <v>45</v>
      </c>
      <c r="J26" s="133">
        <v>73.400000000000006</v>
      </c>
      <c r="K26" s="1"/>
      <c r="L26" s="1"/>
      <c r="M26" s="59" t="s">
        <v>77</v>
      </c>
      <c r="N26" s="59">
        <v>88.1</v>
      </c>
      <c r="O26" s="125"/>
      <c r="P26" s="134" t="s">
        <v>80</v>
      </c>
      <c r="Q26" s="134">
        <v>1893.5</v>
      </c>
      <c r="R26" s="125"/>
      <c r="S26" s="125"/>
      <c r="T26" s="125"/>
      <c r="U26" s="125"/>
      <c r="V26" s="125"/>
      <c r="W26" s="125"/>
      <c r="X26" s="125"/>
    </row>
    <row r="27" spans="2:24" x14ac:dyDescent="0.25">
      <c r="B27" s="143" t="s">
        <v>74</v>
      </c>
      <c r="C27" s="144">
        <v>18</v>
      </c>
      <c r="D27" s="145">
        <v>466.4</v>
      </c>
      <c r="E27" s="144">
        <v>593</v>
      </c>
      <c r="F27" s="145">
        <v>1054.9000000000001</v>
      </c>
      <c r="G27" s="144">
        <v>38014</v>
      </c>
      <c r="H27" s="146">
        <v>873</v>
      </c>
      <c r="I27" s="144">
        <v>41</v>
      </c>
      <c r="J27" s="144">
        <v>113.9</v>
      </c>
      <c r="K27" s="1"/>
      <c r="L27" s="1"/>
      <c r="M27" s="59" t="s">
        <v>79</v>
      </c>
      <c r="N27" s="59">
        <v>3.7</v>
      </c>
      <c r="O27" s="125"/>
      <c r="P27" s="134" t="s">
        <v>74</v>
      </c>
      <c r="Q27" s="134">
        <v>1054.9000000000001</v>
      </c>
      <c r="R27" s="125"/>
      <c r="S27" s="125"/>
      <c r="T27" s="125"/>
      <c r="U27" s="125"/>
      <c r="V27" s="125"/>
      <c r="W27" s="125"/>
      <c r="X27" s="125"/>
    </row>
    <row r="28" spans="2:24" x14ac:dyDescent="0.25">
      <c r="B28" s="147" t="s">
        <v>82</v>
      </c>
      <c r="C28" s="148">
        <f>SUM(C7:C27)</f>
        <v>4395</v>
      </c>
      <c r="D28" s="149">
        <v>18982.3</v>
      </c>
      <c r="E28" s="148">
        <f>SUM(E7:E27)</f>
        <v>5644</v>
      </c>
      <c r="F28" s="150">
        <v>10714.8</v>
      </c>
      <c r="G28" s="148">
        <v>880090</v>
      </c>
      <c r="H28" s="151">
        <v>20865</v>
      </c>
      <c r="I28" s="148">
        <v>2946</v>
      </c>
      <c r="J28" s="152">
        <v>4119.7</v>
      </c>
      <c r="K28" s="1"/>
      <c r="L28" s="1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30" spans="2:24" x14ac:dyDescent="0.25">
      <c r="B30" s="153" t="s">
        <v>83</v>
      </c>
      <c r="C30" s="154"/>
      <c r="D30" s="154"/>
      <c r="E30" s="154"/>
      <c r="F30" s="154"/>
      <c r="G30" s="154"/>
      <c r="H30" s="154"/>
    </row>
    <row r="31" spans="2:24" x14ac:dyDescent="0.25">
      <c r="B31" s="126"/>
    </row>
  </sheetData>
  <mergeCells count="7">
    <mergeCell ref="P6:Q6"/>
    <mergeCell ref="B5:B6"/>
    <mergeCell ref="C5:D5"/>
    <mergeCell ref="E5:F5"/>
    <mergeCell ref="G5:H5"/>
    <mergeCell ref="I5:J5"/>
    <mergeCell ref="M6:N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79"/>
  <sheetViews>
    <sheetView topLeftCell="A28" zoomScaleNormal="100" workbookViewId="0">
      <selection activeCell="U43" sqref="U43"/>
    </sheetView>
  </sheetViews>
  <sheetFormatPr defaultRowHeight="15" x14ac:dyDescent="0.25"/>
  <cols>
    <col min="1" max="1" width="3.7109375" customWidth="1"/>
    <col min="2" max="2" width="14.7109375" customWidth="1"/>
    <col min="3" max="4" width="12.140625" customWidth="1"/>
    <col min="5" max="5" width="14.5703125" customWidth="1"/>
    <col min="6" max="6" width="12.140625" customWidth="1"/>
    <col min="7" max="7" width="13.85546875" customWidth="1"/>
    <col min="8" max="8" width="13.7109375" bestFit="1" customWidth="1"/>
    <col min="9" max="9" width="10.28515625" customWidth="1"/>
    <col min="10" max="10" width="14.7109375" customWidth="1"/>
    <col min="11" max="11" width="14.5703125" customWidth="1"/>
    <col min="12" max="12" width="12.5703125" bestFit="1" customWidth="1"/>
    <col min="13" max="13" width="11.85546875" customWidth="1"/>
    <col min="14" max="14" width="14" customWidth="1"/>
    <col min="15" max="15" width="10.42578125" customWidth="1"/>
    <col min="16" max="16" width="11.42578125" customWidth="1"/>
  </cols>
  <sheetData>
    <row r="2" spans="1:12" x14ac:dyDescent="0.25">
      <c r="B2" s="26" t="s">
        <v>84</v>
      </c>
    </row>
    <row r="4" spans="1:12" s="156" customFormat="1" ht="18.75" customHeight="1" x14ac:dyDescent="0.25">
      <c r="A4" s="155"/>
      <c r="B4" s="189" t="s">
        <v>54</v>
      </c>
      <c r="C4" s="192">
        <v>2018</v>
      </c>
      <c r="D4" s="193"/>
      <c r="E4" s="192">
        <v>2019</v>
      </c>
      <c r="F4" s="193"/>
      <c r="G4" s="192" t="s">
        <v>85</v>
      </c>
      <c r="H4" s="192"/>
      <c r="K4" s="157"/>
      <c r="L4" s="157"/>
    </row>
    <row r="5" spans="1:12" s="156" customFormat="1" ht="23.25" thickBot="1" x14ac:dyDescent="0.3">
      <c r="A5" s="155"/>
      <c r="B5" s="190"/>
      <c r="C5" s="127" t="s">
        <v>86</v>
      </c>
      <c r="D5" s="128" t="s">
        <v>87</v>
      </c>
      <c r="E5" s="127" t="s">
        <v>86</v>
      </c>
      <c r="F5" s="128" t="s">
        <v>87</v>
      </c>
      <c r="G5" s="127" t="s">
        <v>86</v>
      </c>
      <c r="H5" s="127" t="s">
        <v>87</v>
      </c>
      <c r="I5" s="155"/>
      <c r="K5" s="157"/>
      <c r="L5" s="157"/>
    </row>
    <row r="6" spans="1:12" x14ac:dyDescent="0.25">
      <c r="A6" s="158"/>
      <c r="B6" s="129" t="s">
        <v>61</v>
      </c>
      <c r="C6" s="130">
        <v>930</v>
      </c>
      <c r="D6" s="131">
        <v>2760.1</v>
      </c>
      <c r="E6" s="130">
        <v>945</v>
      </c>
      <c r="F6" s="131">
        <v>2772.4</v>
      </c>
      <c r="G6" s="130">
        <f>E6-C6</f>
        <v>15</v>
      </c>
      <c r="H6" s="133">
        <f>F6-D6</f>
        <v>12.300000000000182</v>
      </c>
      <c r="I6" s="1"/>
      <c r="K6" s="159"/>
      <c r="L6" s="159"/>
    </row>
    <row r="7" spans="1:12" x14ac:dyDescent="0.25">
      <c r="A7" s="158"/>
      <c r="B7" s="129" t="s">
        <v>63</v>
      </c>
      <c r="C7" s="130">
        <v>176</v>
      </c>
      <c r="D7" s="131">
        <v>984.4</v>
      </c>
      <c r="E7" s="130">
        <v>184</v>
      </c>
      <c r="F7" s="131">
        <v>999.6</v>
      </c>
      <c r="G7" s="130">
        <f t="shared" ref="G7:H27" si="0">E7-C7</f>
        <v>8</v>
      </c>
      <c r="H7" s="133">
        <f t="shared" si="0"/>
        <v>15.200000000000045</v>
      </c>
      <c r="I7" s="1"/>
      <c r="K7" s="159"/>
      <c r="L7" s="159"/>
    </row>
    <row r="8" spans="1:12" x14ac:dyDescent="0.25">
      <c r="A8" s="158"/>
      <c r="B8" s="129" t="s">
        <v>64</v>
      </c>
      <c r="C8" s="130">
        <v>89</v>
      </c>
      <c r="D8" s="131">
        <v>92.1</v>
      </c>
      <c r="E8" s="130">
        <v>91</v>
      </c>
      <c r="F8" s="131">
        <v>92.3</v>
      </c>
      <c r="G8" s="130">
        <f t="shared" si="0"/>
        <v>2</v>
      </c>
      <c r="H8" s="133">
        <f t="shared" si="0"/>
        <v>0.20000000000000284</v>
      </c>
      <c r="I8" s="1"/>
      <c r="K8" s="159"/>
      <c r="L8" s="159"/>
    </row>
    <row r="9" spans="1:12" x14ac:dyDescent="0.25">
      <c r="A9" s="158"/>
      <c r="B9" s="129" t="s">
        <v>62</v>
      </c>
      <c r="C9" s="130">
        <v>661</v>
      </c>
      <c r="D9" s="131">
        <v>5152.2</v>
      </c>
      <c r="E9" s="130">
        <v>671</v>
      </c>
      <c r="F9" s="131">
        <v>5158.3999999999996</v>
      </c>
      <c r="G9" s="130">
        <f t="shared" si="0"/>
        <v>10</v>
      </c>
      <c r="H9" s="133">
        <f t="shared" si="0"/>
        <v>6.1999999999998181</v>
      </c>
      <c r="I9" s="1"/>
      <c r="K9" s="159"/>
      <c r="L9" s="159"/>
    </row>
    <row r="10" spans="1:12" x14ac:dyDescent="0.25">
      <c r="A10" s="158"/>
      <c r="B10" s="129" t="s">
        <v>66</v>
      </c>
      <c r="C10" s="130">
        <v>270</v>
      </c>
      <c r="D10" s="131">
        <v>1633.3</v>
      </c>
      <c r="E10" s="130">
        <v>273</v>
      </c>
      <c r="F10" s="131">
        <v>1634.4</v>
      </c>
      <c r="G10" s="130">
        <f t="shared" si="0"/>
        <v>3</v>
      </c>
      <c r="H10" s="133">
        <f t="shared" si="0"/>
        <v>1.1000000000001364</v>
      </c>
      <c r="I10" s="1"/>
      <c r="K10" s="159"/>
      <c r="L10" s="159"/>
    </row>
    <row r="11" spans="1:12" x14ac:dyDescent="0.25">
      <c r="A11" s="158"/>
      <c r="B11" s="129" t="s">
        <v>65</v>
      </c>
      <c r="C11" s="130">
        <v>549</v>
      </c>
      <c r="D11" s="131">
        <v>1730.1</v>
      </c>
      <c r="E11" s="130">
        <v>556</v>
      </c>
      <c r="F11" s="131">
        <v>1732.4</v>
      </c>
      <c r="G11" s="130">
        <f t="shared" si="0"/>
        <v>7</v>
      </c>
      <c r="H11" s="133">
        <f t="shared" si="0"/>
        <v>2.3000000000001819</v>
      </c>
      <c r="I11" s="1"/>
      <c r="K11" s="159"/>
      <c r="L11" s="159"/>
    </row>
    <row r="12" spans="1:12" x14ac:dyDescent="0.25">
      <c r="A12" s="160"/>
      <c r="B12" s="137" t="s">
        <v>67</v>
      </c>
      <c r="C12" s="130">
        <v>395</v>
      </c>
      <c r="D12" s="131">
        <v>1172.8</v>
      </c>
      <c r="E12" s="130">
        <v>396</v>
      </c>
      <c r="F12" s="131">
        <v>1172.5999999999999</v>
      </c>
      <c r="G12" s="130">
        <f t="shared" si="0"/>
        <v>1</v>
      </c>
      <c r="H12" s="133">
        <f t="shared" si="0"/>
        <v>-0.20000000000004547</v>
      </c>
      <c r="I12" s="1"/>
      <c r="K12" s="159"/>
      <c r="L12" s="159"/>
    </row>
    <row r="13" spans="1:12" x14ac:dyDescent="0.25">
      <c r="A13" s="160"/>
      <c r="B13" s="137" t="s">
        <v>88</v>
      </c>
      <c r="C13" s="130">
        <v>238</v>
      </c>
      <c r="D13" s="131">
        <v>523.6</v>
      </c>
      <c r="E13" s="130">
        <v>244</v>
      </c>
      <c r="F13" s="131">
        <v>525.70000000000005</v>
      </c>
      <c r="G13" s="130">
        <f t="shared" si="0"/>
        <v>6</v>
      </c>
      <c r="H13" s="133">
        <f t="shared" si="0"/>
        <v>2.1000000000000227</v>
      </c>
      <c r="I13" s="1"/>
      <c r="K13" s="159"/>
      <c r="L13" s="159"/>
    </row>
    <row r="14" spans="1:12" x14ac:dyDescent="0.25">
      <c r="A14" s="158"/>
      <c r="B14" s="129" t="s">
        <v>71</v>
      </c>
      <c r="C14" s="130">
        <v>197</v>
      </c>
      <c r="D14" s="131">
        <v>346.2</v>
      </c>
      <c r="E14" s="130">
        <v>203</v>
      </c>
      <c r="F14" s="131">
        <v>352.8</v>
      </c>
      <c r="G14" s="130">
        <f t="shared" si="0"/>
        <v>6</v>
      </c>
      <c r="H14" s="133">
        <f t="shared" si="0"/>
        <v>6.6000000000000227</v>
      </c>
      <c r="I14" s="1"/>
      <c r="K14" s="159"/>
      <c r="L14" s="159"/>
    </row>
    <row r="15" spans="1:12" x14ac:dyDescent="0.25">
      <c r="A15" s="158"/>
      <c r="B15" s="129" t="s">
        <v>73</v>
      </c>
      <c r="C15" s="130">
        <v>214</v>
      </c>
      <c r="D15" s="131">
        <v>373.1</v>
      </c>
      <c r="E15" s="130">
        <v>215</v>
      </c>
      <c r="F15" s="131">
        <v>374.8</v>
      </c>
      <c r="G15" s="130">
        <f t="shared" si="0"/>
        <v>1</v>
      </c>
      <c r="H15" s="133">
        <f t="shared" si="0"/>
        <v>1.6999999999999886</v>
      </c>
      <c r="I15" s="1"/>
      <c r="K15" s="159"/>
      <c r="L15" s="159"/>
    </row>
    <row r="16" spans="1:12" x14ac:dyDescent="0.25">
      <c r="A16" s="160"/>
      <c r="B16" s="137" t="s">
        <v>72</v>
      </c>
      <c r="C16" s="130">
        <v>45</v>
      </c>
      <c r="D16" s="131">
        <v>529.6</v>
      </c>
      <c r="E16" s="130">
        <v>46</v>
      </c>
      <c r="F16" s="131">
        <v>529.70000000000005</v>
      </c>
      <c r="G16" s="130">
        <f t="shared" si="0"/>
        <v>1</v>
      </c>
      <c r="H16" s="133">
        <f t="shared" si="0"/>
        <v>0.10000000000002274</v>
      </c>
      <c r="I16" s="1"/>
      <c r="K16" s="159"/>
      <c r="L16" s="159"/>
    </row>
    <row r="17" spans="1:13" x14ac:dyDescent="0.25">
      <c r="A17" s="160"/>
      <c r="B17" s="137" t="s">
        <v>75</v>
      </c>
      <c r="C17" s="130">
        <v>181</v>
      </c>
      <c r="D17" s="131">
        <v>250.7</v>
      </c>
      <c r="E17" s="130">
        <v>181</v>
      </c>
      <c r="F17" s="131">
        <v>250.7</v>
      </c>
      <c r="G17" s="130">
        <f t="shared" si="0"/>
        <v>0</v>
      </c>
      <c r="H17" s="133">
        <f t="shared" si="0"/>
        <v>0</v>
      </c>
      <c r="I17" s="1"/>
      <c r="K17" s="159"/>
      <c r="L17" s="159"/>
    </row>
    <row r="18" spans="1:13" x14ac:dyDescent="0.25">
      <c r="A18" s="160"/>
      <c r="B18" s="137" t="s">
        <v>76</v>
      </c>
      <c r="C18" s="130">
        <v>100</v>
      </c>
      <c r="D18" s="131">
        <v>411.2</v>
      </c>
      <c r="E18" s="130">
        <v>100</v>
      </c>
      <c r="F18" s="131">
        <v>411.2</v>
      </c>
      <c r="G18" s="130">
        <f t="shared" si="0"/>
        <v>0</v>
      </c>
      <c r="H18" s="133">
        <f t="shared" si="0"/>
        <v>0</v>
      </c>
      <c r="I18" s="1"/>
      <c r="K18" s="159"/>
      <c r="L18" s="159"/>
    </row>
    <row r="19" spans="1:13" x14ac:dyDescent="0.25">
      <c r="A19" s="161"/>
      <c r="B19" s="138" t="s">
        <v>68</v>
      </c>
      <c r="C19" s="139">
        <v>71</v>
      </c>
      <c r="D19" s="140">
        <v>1014.4</v>
      </c>
      <c r="E19" s="139">
        <v>72</v>
      </c>
      <c r="F19" s="140">
        <v>1013</v>
      </c>
      <c r="G19" s="139">
        <f t="shared" si="0"/>
        <v>1</v>
      </c>
      <c r="H19" s="142">
        <f t="shared" si="0"/>
        <v>-1.3999999999999773</v>
      </c>
      <c r="I19" s="1"/>
      <c r="K19" s="159"/>
      <c r="L19" s="159"/>
    </row>
    <row r="20" spans="1:13" x14ac:dyDescent="0.25">
      <c r="A20" s="160"/>
      <c r="B20" s="137" t="s">
        <v>77</v>
      </c>
      <c r="C20" s="130">
        <v>34</v>
      </c>
      <c r="D20" s="131">
        <v>88.1</v>
      </c>
      <c r="E20" s="130">
        <v>34</v>
      </c>
      <c r="F20" s="131">
        <v>88.1</v>
      </c>
      <c r="G20" s="130">
        <f t="shared" si="0"/>
        <v>0</v>
      </c>
      <c r="H20" s="133">
        <f t="shared" si="0"/>
        <v>0</v>
      </c>
      <c r="I20" s="1"/>
      <c r="K20" s="159"/>
      <c r="L20" s="159"/>
    </row>
    <row r="21" spans="1:13" x14ac:dyDescent="0.25">
      <c r="A21" s="158"/>
      <c r="B21" s="129" t="s">
        <v>78</v>
      </c>
      <c r="C21" s="130">
        <v>60</v>
      </c>
      <c r="D21" s="131">
        <v>346.5</v>
      </c>
      <c r="E21" s="130">
        <v>60</v>
      </c>
      <c r="F21" s="131">
        <v>346.5</v>
      </c>
      <c r="G21" s="130">
        <f t="shared" si="0"/>
        <v>0</v>
      </c>
      <c r="H21" s="133">
        <f t="shared" si="0"/>
        <v>0</v>
      </c>
      <c r="I21" s="1"/>
      <c r="K21" s="159"/>
      <c r="L21" s="159"/>
    </row>
    <row r="22" spans="1:13" x14ac:dyDescent="0.25">
      <c r="A22" s="158"/>
      <c r="B22" s="129" t="s">
        <v>79</v>
      </c>
      <c r="C22" s="130">
        <v>9</v>
      </c>
      <c r="D22" s="131">
        <v>3.7</v>
      </c>
      <c r="E22" s="130">
        <v>9</v>
      </c>
      <c r="F22" s="131">
        <v>3.7</v>
      </c>
      <c r="G22" s="130">
        <f t="shared" si="0"/>
        <v>0</v>
      </c>
      <c r="H22" s="133">
        <f t="shared" si="0"/>
        <v>0</v>
      </c>
      <c r="I22" s="1"/>
      <c r="K22" s="159"/>
      <c r="L22" s="159"/>
    </row>
    <row r="23" spans="1:13" x14ac:dyDescent="0.25">
      <c r="A23" s="158"/>
      <c r="B23" s="129" t="s">
        <v>81</v>
      </c>
      <c r="C23" s="130">
        <v>15</v>
      </c>
      <c r="D23" s="131">
        <v>133.80000000000001</v>
      </c>
      <c r="E23" s="130">
        <v>17</v>
      </c>
      <c r="F23" s="131">
        <v>134.30000000000001</v>
      </c>
      <c r="G23" s="130">
        <f t="shared" si="0"/>
        <v>2</v>
      </c>
      <c r="H23" s="133">
        <f t="shared" si="0"/>
        <v>0.5</v>
      </c>
      <c r="I23" s="1"/>
      <c r="K23" s="159"/>
      <c r="L23" s="159"/>
    </row>
    <row r="24" spans="1:13" x14ac:dyDescent="0.25">
      <c r="A24" s="158"/>
      <c r="B24" s="129" t="s">
        <v>70</v>
      </c>
      <c r="C24" s="130">
        <v>54</v>
      </c>
      <c r="D24" s="131">
        <v>772.5</v>
      </c>
      <c r="E24" s="130">
        <v>55</v>
      </c>
      <c r="F24" s="131">
        <v>772.8</v>
      </c>
      <c r="G24" s="130">
        <f t="shared" si="0"/>
        <v>1</v>
      </c>
      <c r="H24" s="133">
        <f t="shared" si="0"/>
        <v>0.29999999999995453</v>
      </c>
      <c r="I24" s="1"/>
      <c r="K24" s="159"/>
      <c r="L24" s="159"/>
    </row>
    <row r="25" spans="1:13" x14ac:dyDescent="0.25">
      <c r="A25" s="158"/>
      <c r="B25" s="129" t="s">
        <v>80</v>
      </c>
      <c r="C25" s="130">
        <v>25</v>
      </c>
      <c r="D25" s="131">
        <v>150.69999999999999</v>
      </c>
      <c r="E25" s="130">
        <v>25</v>
      </c>
      <c r="F25" s="131">
        <v>150.69999999999999</v>
      </c>
      <c r="G25" s="130">
        <f t="shared" si="0"/>
        <v>0</v>
      </c>
      <c r="H25" s="133">
        <f t="shared" si="0"/>
        <v>0</v>
      </c>
      <c r="I25" s="1"/>
      <c r="K25" s="159"/>
      <c r="L25" s="159"/>
    </row>
    <row r="26" spans="1:13" x14ac:dyDescent="0.25">
      <c r="A26" s="158"/>
      <c r="B26" s="143" t="s">
        <v>74</v>
      </c>
      <c r="C26" s="144">
        <v>18</v>
      </c>
      <c r="D26" s="145">
        <v>466.4</v>
      </c>
      <c r="E26" s="144">
        <v>18</v>
      </c>
      <c r="F26" s="145">
        <v>466.4</v>
      </c>
      <c r="G26" s="144">
        <f t="shared" si="0"/>
        <v>0</v>
      </c>
      <c r="H26" s="162">
        <f t="shared" si="0"/>
        <v>0</v>
      </c>
      <c r="I26" s="1"/>
      <c r="K26" s="159"/>
      <c r="L26" s="159"/>
    </row>
    <row r="27" spans="1:13" x14ac:dyDescent="0.25">
      <c r="A27" s="163"/>
      <c r="B27" s="147" t="s">
        <v>82</v>
      </c>
      <c r="C27" s="148">
        <f>SUM(C6:C26)</f>
        <v>4331</v>
      </c>
      <c r="D27" s="149">
        <f>SUM(D6:D26)</f>
        <v>18935.500000000004</v>
      </c>
      <c r="E27" s="148">
        <f>SUM(E6:E26)</f>
        <v>4395</v>
      </c>
      <c r="F27" s="149">
        <v>18982.3</v>
      </c>
      <c r="G27" s="148">
        <f t="shared" si="0"/>
        <v>64</v>
      </c>
      <c r="H27" s="152">
        <f t="shared" si="0"/>
        <v>46.799999999995634</v>
      </c>
      <c r="I27" s="1"/>
      <c r="K27" s="159"/>
      <c r="L27" s="159"/>
    </row>
    <row r="28" spans="1:13" x14ac:dyDescent="0.25">
      <c r="I28" s="1"/>
    </row>
    <row r="29" spans="1:13" x14ac:dyDescent="0.25">
      <c r="B29" s="164" t="s">
        <v>89</v>
      </c>
    </row>
    <row r="31" spans="1:13" ht="23.25" thickBot="1" x14ac:dyDescent="0.3">
      <c r="B31" s="128" t="s">
        <v>54</v>
      </c>
      <c r="C31" s="128" t="s">
        <v>58</v>
      </c>
      <c r="D31" s="128" t="s">
        <v>90</v>
      </c>
      <c r="E31" s="128" t="s">
        <v>91</v>
      </c>
      <c r="G31" s="128" t="s">
        <v>54</v>
      </c>
      <c r="H31" s="128" t="s">
        <v>91</v>
      </c>
      <c r="J31" s="128" t="s">
        <v>54</v>
      </c>
      <c r="K31" s="128" t="s">
        <v>58</v>
      </c>
      <c r="M31" s="66" t="s">
        <v>92</v>
      </c>
    </row>
    <row r="32" spans="1:13" x14ac:dyDescent="0.25">
      <c r="B32" s="129" t="s">
        <v>61</v>
      </c>
      <c r="C32" s="131">
        <v>2772.4</v>
      </c>
      <c r="D32" s="132">
        <v>4311217</v>
      </c>
      <c r="E32" s="131">
        <f>C32/D32*10000</f>
        <v>6.4306667931584052</v>
      </c>
      <c r="G32" s="129" t="s">
        <v>79</v>
      </c>
      <c r="H32" s="131">
        <v>9.3592576338026034E-3</v>
      </c>
      <c r="J32" s="129" t="s">
        <v>79</v>
      </c>
      <c r="K32" s="131">
        <v>3.7</v>
      </c>
    </row>
    <row r="33" spans="2:11" x14ac:dyDescent="0.25">
      <c r="B33" s="129" t="s">
        <v>63</v>
      </c>
      <c r="C33" s="131">
        <v>999.6</v>
      </c>
      <c r="D33" s="132">
        <v>125034</v>
      </c>
      <c r="E33" s="131">
        <f t="shared" ref="E33:E53" si="1">C33/D33*10000</f>
        <v>79.946254618743708</v>
      </c>
      <c r="G33" s="129" t="s">
        <v>80</v>
      </c>
      <c r="H33" s="131">
        <v>0.30910981705703661</v>
      </c>
      <c r="J33" s="137" t="s">
        <v>77</v>
      </c>
      <c r="K33" s="131">
        <v>88.1</v>
      </c>
    </row>
    <row r="34" spans="2:11" x14ac:dyDescent="0.25">
      <c r="B34" s="129" t="s">
        <v>64</v>
      </c>
      <c r="C34" s="131">
        <v>92.3</v>
      </c>
      <c r="D34" s="132">
        <v>1524826</v>
      </c>
      <c r="E34" s="131">
        <f t="shared" si="1"/>
        <v>0.60531496708476906</v>
      </c>
      <c r="G34" s="129" t="s">
        <v>64</v>
      </c>
      <c r="H34" s="131">
        <v>0.60531496708476906</v>
      </c>
      <c r="J34" s="129" t="s">
        <v>64</v>
      </c>
      <c r="K34" s="131">
        <v>92.3</v>
      </c>
    </row>
    <row r="35" spans="2:11" x14ac:dyDescent="0.25">
      <c r="B35" s="129" t="s">
        <v>62</v>
      </c>
      <c r="C35" s="131">
        <v>5158.3999999999996</v>
      </c>
      <c r="D35" s="132">
        <v>10027602</v>
      </c>
      <c r="E35" s="131">
        <f t="shared" si="1"/>
        <v>5.1442009764647612</v>
      </c>
      <c r="G35" s="129" t="s">
        <v>78</v>
      </c>
      <c r="H35" s="131">
        <v>0.60660246075772262</v>
      </c>
      <c r="J35" s="129" t="s">
        <v>81</v>
      </c>
      <c r="K35" s="131">
        <v>134.30000000000001</v>
      </c>
    </row>
    <row r="36" spans="2:11" x14ac:dyDescent="0.25">
      <c r="B36" s="129" t="s">
        <v>66</v>
      </c>
      <c r="C36" s="131">
        <v>1634.4</v>
      </c>
      <c r="D36" s="132">
        <v>545425</v>
      </c>
      <c r="E36" s="131">
        <f t="shared" si="1"/>
        <v>29.96562313791997</v>
      </c>
      <c r="G36" s="137" t="s">
        <v>76</v>
      </c>
      <c r="H36" s="131">
        <v>0.71442222492485707</v>
      </c>
      <c r="J36" s="129" t="s">
        <v>80</v>
      </c>
      <c r="K36" s="131">
        <v>150.69999999999999</v>
      </c>
    </row>
    <row r="37" spans="2:11" x14ac:dyDescent="0.25">
      <c r="B37" s="129" t="s">
        <v>65</v>
      </c>
      <c r="C37" s="131">
        <v>1732.4</v>
      </c>
      <c r="D37" s="132">
        <v>532644</v>
      </c>
      <c r="E37" s="131">
        <f t="shared" si="1"/>
        <v>32.524537965320178</v>
      </c>
      <c r="G37" s="129" t="s">
        <v>71</v>
      </c>
      <c r="H37" s="131">
        <v>0.79030151301970231</v>
      </c>
      <c r="J37" s="137" t="s">
        <v>75</v>
      </c>
      <c r="K37" s="131">
        <v>250.7</v>
      </c>
    </row>
    <row r="38" spans="2:11" x14ac:dyDescent="0.25">
      <c r="B38" s="137" t="s">
        <v>67</v>
      </c>
      <c r="C38" s="131">
        <v>1172.5999999999999</v>
      </c>
      <c r="D38" s="132">
        <v>4879133</v>
      </c>
      <c r="E38" s="131">
        <f t="shared" si="1"/>
        <v>2.4032958314520223</v>
      </c>
      <c r="G38" s="129" t="s">
        <v>73</v>
      </c>
      <c r="H38" s="131">
        <v>1.0150153484511404</v>
      </c>
      <c r="J38" s="129" t="s">
        <v>78</v>
      </c>
      <c r="K38" s="131">
        <v>346.5</v>
      </c>
    </row>
    <row r="39" spans="2:11" x14ac:dyDescent="0.25">
      <c r="B39" s="137" t="s">
        <v>88</v>
      </c>
      <c r="C39" s="131">
        <v>525.70000000000005</v>
      </c>
      <c r="D39" s="132">
        <v>1206216</v>
      </c>
      <c r="E39" s="131">
        <f t="shared" si="1"/>
        <v>4.3582575591767974</v>
      </c>
      <c r="G39" s="137" t="s">
        <v>75</v>
      </c>
      <c r="H39" s="131">
        <v>1.6573321909839012</v>
      </c>
      <c r="J39" s="129" t="s">
        <v>71</v>
      </c>
      <c r="K39" s="131">
        <v>352.8</v>
      </c>
    </row>
    <row r="40" spans="2:11" x14ac:dyDescent="0.25">
      <c r="B40" s="129" t="s">
        <v>71</v>
      </c>
      <c r="C40" s="131">
        <v>352.8</v>
      </c>
      <c r="D40" s="132">
        <v>4464119</v>
      </c>
      <c r="E40" s="131">
        <f t="shared" si="1"/>
        <v>0.79030151301970231</v>
      </c>
      <c r="G40" s="137" t="s">
        <v>67</v>
      </c>
      <c r="H40" s="131">
        <v>2.4032958314520223</v>
      </c>
      <c r="J40" s="129" t="s">
        <v>73</v>
      </c>
      <c r="K40" s="131">
        <v>374.8</v>
      </c>
    </row>
    <row r="41" spans="2:11" x14ac:dyDescent="0.25">
      <c r="B41" s="129" t="s">
        <v>73</v>
      </c>
      <c r="C41" s="131">
        <v>374.8</v>
      </c>
      <c r="D41" s="132">
        <v>3692555</v>
      </c>
      <c r="E41" s="131">
        <f t="shared" si="1"/>
        <v>1.0150153484511404</v>
      </c>
      <c r="G41" s="129" t="s">
        <v>81</v>
      </c>
      <c r="H41" s="131">
        <v>2.427456466650038</v>
      </c>
      <c r="J41" s="137" t="s">
        <v>76</v>
      </c>
      <c r="K41" s="131">
        <v>411.2</v>
      </c>
    </row>
    <row r="42" spans="2:11" x14ac:dyDescent="0.25">
      <c r="B42" s="137" t="s">
        <v>72</v>
      </c>
      <c r="C42" s="131">
        <v>529.70000000000005</v>
      </c>
      <c r="D42" s="132">
        <v>870165</v>
      </c>
      <c r="E42" s="131">
        <f t="shared" si="1"/>
        <v>6.0873512494756747</v>
      </c>
      <c r="G42" s="129" t="s">
        <v>74</v>
      </c>
      <c r="H42" s="131">
        <v>2.8939806567424968</v>
      </c>
      <c r="J42" s="129" t="s">
        <v>74</v>
      </c>
      <c r="K42" s="131">
        <v>466.4</v>
      </c>
    </row>
    <row r="43" spans="2:11" x14ac:dyDescent="0.25">
      <c r="B43" s="137" t="s">
        <v>75</v>
      </c>
      <c r="C43" s="131">
        <v>250.7</v>
      </c>
      <c r="D43" s="132">
        <v>1512672</v>
      </c>
      <c r="E43" s="131">
        <f t="shared" si="1"/>
        <v>1.6573321909839012</v>
      </c>
      <c r="G43" s="137" t="s">
        <v>77</v>
      </c>
      <c r="H43" s="131">
        <v>2.9316242729172486</v>
      </c>
      <c r="J43" s="137" t="s">
        <v>88</v>
      </c>
      <c r="K43" s="131">
        <v>525.70000000000005</v>
      </c>
    </row>
    <row r="44" spans="2:11" x14ac:dyDescent="0.25">
      <c r="B44" s="137" t="s">
        <v>76</v>
      </c>
      <c r="C44" s="131">
        <v>411.2</v>
      </c>
      <c r="D44" s="132">
        <v>5755700</v>
      </c>
      <c r="E44" s="131">
        <f t="shared" si="1"/>
        <v>0.71442222492485707</v>
      </c>
      <c r="G44" s="129" t="s">
        <v>82</v>
      </c>
      <c r="H44" s="149">
        <v>3.1827341396981912</v>
      </c>
      <c r="J44" s="137" t="s">
        <v>72</v>
      </c>
      <c r="K44" s="131">
        <v>529.70000000000005</v>
      </c>
    </row>
    <row r="45" spans="2:11" x14ac:dyDescent="0.25">
      <c r="B45" s="137" t="s">
        <v>68</v>
      </c>
      <c r="C45" s="131">
        <v>1013</v>
      </c>
      <c r="D45" s="132">
        <v>1293941</v>
      </c>
      <c r="E45" s="131">
        <f t="shared" si="1"/>
        <v>7.828795903368083</v>
      </c>
      <c r="G45" s="129" t="s">
        <v>70</v>
      </c>
      <c r="H45" s="131">
        <v>4.080016472116192</v>
      </c>
      <c r="J45" s="129" t="s">
        <v>70</v>
      </c>
      <c r="K45" s="131">
        <v>772.8</v>
      </c>
    </row>
    <row r="46" spans="2:11" x14ac:dyDescent="0.25">
      <c r="B46" s="137" t="s">
        <v>77</v>
      </c>
      <c r="C46" s="131">
        <v>88.1</v>
      </c>
      <c r="D46" s="132">
        <v>300516</v>
      </c>
      <c r="E46" s="131">
        <f t="shared" si="1"/>
        <v>2.9316242729172486</v>
      </c>
      <c r="G46" s="137" t="s">
        <v>88</v>
      </c>
      <c r="H46" s="131">
        <v>4.3582575591767974</v>
      </c>
      <c r="J46" s="129" t="s">
        <v>63</v>
      </c>
      <c r="K46" s="131">
        <v>999.6</v>
      </c>
    </row>
    <row r="47" spans="2:11" x14ac:dyDescent="0.25">
      <c r="B47" s="129" t="s">
        <v>78</v>
      </c>
      <c r="C47" s="131">
        <v>346.5</v>
      </c>
      <c r="D47" s="132">
        <v>5712143</v>
      </c>
      <c r="E47" s="131">
        <f t="shared" si="1"/>
        <v>0.60660246075772262</v>
      </c>
      <c r="G47" s="129" t="s">
        <v>62</v>
      </c>
      <c r="H47" s="131">
        <v>5.1442009764647612</v>
      </c>
      <c r="J47" s="137" t="s">
        <v>68</v>
      </c>
      <c r="K47" s="131">
        <v>1013</v>
      </c>
    </row>
    <row r="48" spans="2:11" x14ac:dyDescent="0.25">
      <c r="B48" s="129" t="s">
        <v>79</v>
      </c>
      <c r="C48" s="131">
        <v>3.7</v>
      </c>
      <c r="D48" s="132">
        <v>3953305</v>
      </c>
      <c r="E48" s="131">
        <f t="shared" si="1"/>
        <v>9.3592576338026034E-3</v>
      </c>
      <c r="G48" s="137" t="s">
        <v>72</v>
      </c>
      <c r="H48" s="131">
        <v>6.0873512494756747</v>
      </c>
      <c r="J48" s="137" t="s">
        <v>67</v>
      </c>
      <c r="K48" s="131">
        <v>1172.5999999999999</v>
      </c>
    </row>
    <row r="49" spans="2:13" x14ac:dyDescent="0.25">
      <c r="B49" s="129" t="s">
        <v>81</v>
      </c>
      <c r="C49" s="131">
        <v>134.30000000000001</v>
      </c>
      <c r="D49" s="132">
        <v>553254</v>
      </c>
      <c r="E49" s="131">
        <f t="shared" si="1"/>
        <v>2.427456466650038</v>
      </c>
      <c r="G49" s="129" t="s">
        <v>61</v>
      </c>
      <c r="H49" s="131">
        <v>6.4306667931584052</v>
      </c>
      <c r="J49" s="129" t="s">
        <v>66</v>
      </c>
      <c r="K49" s="131">
        <v>1634.4</v>
      </c>
    </row>
    <row r="50" spans="2:13" x14ac:dyDescent="0.25">
      <c r="B50" s="129" t="s">
        <v>70</v>
      </c>
      <c r="C50" s="131">
        <v>772.8</v>
      </c>
      <c r="D50" s="132">
        <v>1894110</v>
      </c>
      <c r="E50" s="131">
        <f t="shared" si="1"/>
        <v>4.080016472116192</v>
      </c>
      <c r="G50" s="138" t="s">
        <v>68</v>
      </c>
      <c r="H50" s="140">
        <v>7.828795903368083</v>
      </c>
      <c r="J50" s="129" t="s">
        <v>65</v>
      </c>
      <c r="K50" s="131">
        <v>1732.4</v>
      </c>
    </row>
    <row r="51" spans="2:13" x14ac:dyDescent="0.25">
      <c r="B51" s="129" t="s">
        <v>80</v>
      </c>
      <c r="C51" s="131">
        <v>150.69999999999999</v>
      </c>
      <c r="D51" s="132">
        <v>4875290</v>
      </c>
      <c r="E51" s="131">
        <f t="shared" si="1"/>
        <v>0.30910981705703661</v>
      </c>
      <c r="G51" s="129" t="s">
        <v>66</v>
      </c>
      <c r="H51" s="131">
        <v>29.96562313791997</v>
      </c>
      <c r="J51" s="129" t="s">
        <v>61</v>
      </c>
      <c r="K51" s="131">
        <v>2772.4</v>
      </c>
    </row>
    <row r="52" spans="2:13" x14ac:dyDescent="0.25">
      <c r="B52" s="143" t="s">
        <v>74</v>
      </c>
      <c r="C52" s="145">
        <v>466.4</v>
      </c>
      <c r="D52" s="146">
        <v>1611621</v>
      </c>
      <c r="E52" s="145">
        <f t="shared" si="1"/>
        <v>2.8939806567424968</v>
      </c>
      <c r="G52" s="138" t="s">
        <v>65</v>
      </c>
      <c r="H52" s="140">
        <v>32.524537965320178</v>
      </c>
      <c r="J52" s="129" t="s">
        <v>62</v>
      </c>
      <c r="K52" s="131">
        <v>5158.3999999999996</v>
      </c>
    </row>
    <row r="53" spans="2:13" x14ac:dyDescent="0.25">
      <c r="B53" s="147" t="s">
        <v>82</v>
      </c>
      <c r="C53" s="149">
        <v>18982.3</v>
      </c>
      <c r="D53" s="151">
        <v>59641488</v>
      </c>
      <c r="E53" s="149">
        <f t="shared" si="1"/>
        <v>3.1827341396981912</v>
      </c>
      <c r="G53" s="138" t="s">
        <v>63</v>
      </c>
      <c r="H53" s="140">
        <v>79.946254618743708</v>
      </c>
      <c r="J53" s="129" t="s">
        <v>82</v>
      </c>
      <c r="K53" s="131">
        <v>18982.3</v>
      </c>
    </row>
    <row r="55" spans="2:13" x14ac:dyDescent="0.25">
      <c r="B55" s="165" t="s">
        <v>93</v>
      </c>
    </row>
    <row r="56" spans="2:13" x14ac:dyDescent="0.25">
      <c r="M56" s="126"/>
    </row>
    <row r="57" spans="2:13" ht="23.25" thickBot="1" x14ac:dyDescent="0.3">
      <c r="B57" s="128" t="s">
        <v>54</v>
      </c>
      <c r="C57" s="128" t="s">
        <v>94</v>
      </c>
      <c r="D57" s="128" t="s">
        <v>90</v>
      </c>
      <c r="E57" s="128" t="s">
        <v>95</v>
      </c>
      <c r="G57" s="128" t="s">
        <v>54</v>
      </c>
      <c r="H57" s="128" t="s">
        <v>94</v>
      </c>
      <c r="J57" s="128" t="s">
        <v>54</v>
      </c>
      <c r="K57" s="128" t="s">
        <v>95</v>
      </c>
      <c r="M57" s="124" t="s">
        <v>96</v>
      </c>
    </row>
    <row r="58" spans="2:13" x14ac:dyDescent="0.25">
      <c r="B58" s="129" t="s">
        <v>61</v>
      </c>
      <c r="C58" s="131">
        <v>7436.1</v>
      </c>
      <c r="D58" s="132">
        <v>4311217</v>
      </c>
      <c r="E58" s="131">
        <f>C58/D58*10000</f>
        <v>17.248261917690527</v>
      </c>
      <c r="G58" s="129" t="s">
        <v>79</v>
      </c>
      <c r="H58" s="131">
        <v>8.1</v>
      </c>
      <c r="J58" s="129" t="s">
        <v>79</v>
      </c>
      <c r="K58" s="131">
        <v>2.0489185630757051E-2</v>
      </c>
    </row>
    <row r="59" spans="2:13" x14ac:dyDescent="0.25">
      <c r="B59" s="129" t="s">
        <v>63</v>
      </c>
      <c r="C59" s="131">
        <v>3143.7</v>
      </c>
      <c r="D59" s="132">
        <v>125034</v>
      </c>
      <c r="E59" s="131">
        <f t="shared" ref="E59:E79" si="2">C59/D59*10000</f>
        <v>251.42761168962042</v>
      </c>
      <c r="G59" s="129" t="s">
        <v>80</v>
      </c>
      <c r="H59" s="131">
        <v>189.6</v>
      </c>
      <c r="J59" s="129" t="s">
        <v>80</v>
      </c>
      <c r="K59" s="131">
        <v>0.38889994236240305</v>
      </c>
    </row>
    <row r="60" spans="2:13" x14ac:dyDescent="0.25">
      <c r="B60" s="129" t="s">
        <v>64</v>
      </c>
      <c r="C60" s="131">
        <v>244.5</v>
      </c>
      <c r="D60" s="132">
        <v>1524826</v>
      </c>
      <c r="E60" s="131">
        <f t="shared" si="2"/>
        <v>1.6034616408691875</v>
      </c>
      <c r="G60" s="137" t="s">
        <v>77</v>
      </c>
      <c r="H60" s="131">
        <v>222.3</v>
      </c>
      <c r="J60" s="129" t="s">
        <v>78</v>
      </c>
      <c r="K60" s="131">
        <v>0.94605474687871072</v>
      </c>
    </row>
    <row r="61" spans="2:13" x14ac:dyDescent="0.25">
      <c r="B61" s="129" t="s">
        <v>62</v>
      </c>
      <c r="C61" s="131">
        <v>10407.9</v>
      </c>
      <c r="D61" s="132">
        <v>10027602</v>
      </c>
      <c r="E61" s="131">
        <f t="shared" si="2"/>
        <v>10.379251190862981</v>
      </c>
      <c r="G61" s="129" t="s">
        <v>81</v>
      </c>
      <c r="H61" s="131">
        <v>230.5</v>
      </c>
      <c r="J61" s="129" t="s">
        <v>64</v>
      </c>
      <c r="K61" s="131">
        <v>1.6034616408691875</v>
      </c>
    </row>
    <row r="62" spans="2:13" x14ac:dyDescent="0.25">
      <c r="B62" s="129" t="s">
        <v>97</v>
      </c>
      <c r="C62" s="131">
        <v>3915.3</v>
      </c>
      <c r="D62" s="132">
        <v>545425</v>
      </c>
      <c r="E62" s="131">
        <f t="shared" si="2"/>
        <v>71.784388321034058</v>
      </c>
      <c r="G62" s="129" t="s">
        <v>64</v>
      </c>
      <c r="H62" s="131">
        <v>244.5</v>
      </c>
      <c r="J62" s="137" t="s">
        <v>76</v>
      </c>
      <c r="K62" s="131">
        <v>1.8211512066299496</v>
      </c>
    </row>
    <row r="63" spans="2:13" x14ac:dyDescent="0.25">
      <c r="B63" s="129" t="s">
        <v>98</v>
      </c>
      <c r="C63" s="131">
        <v>6110.2</v>
      </c>
      <c r="D63" s="132">
        <v>532644</v>
      </c>
      <c r="E63" s="131">
        <f t="shared" si="2"/>
        <v>114.71451851518087</v>
      </c>
      <c r="G63" s="129" t="s">
        <v>74</v>
      </c>
      <c r="H63" s="131">
        <v>315.5</v>
      </c>
      <c r="J63" s="129" t="s">
        <v>74</v>
      </c>
      <c r="K63" s="131">
        <v>1.9576562976034688</v>
      </c>
    </row>
    <row r="64" spans="2:13" x14ac:dyDescent="0.25">
      <c r="B64" s="137" t="s">
        <v>67</v>
      </c>
      <c r="C64" s="131">
        <v>4338.6000000000004</v>
      </c>
      <c r="D64" s="132">
        <v>4879133</v>
      </c>
      <c r="E64" s="131">
        <f t="shared" si="2"/>
        <v>8.8921535854833245</v>
      </c>
      <c r="G64" s="137" t="s">
        <v>75</v>
      </c>
      <c r="H64" s="131">
        <v>434.5</v>
      </c>
      <c r="J64" s="129" t="s">
        <v>73</v>
      </c>
      <c r="K64" s="131">
        <v>2.0170315675731301</v>
      </c>
    </row>
    <row r="65" spans="2:11" x14ac:dyDescent="0.25">
      <c r="B65" s="137" t="s">
        <v>88</v>
      </c>
      <c r="C65" s="131">
        <v>1739.1</v>
      </c>
      <c r="D65" s="132">
        <v>1206216</v>
      </c>
      <c r="E65" s="131">
        <f t="shared" si="2"/>
        <v>14.417815714598381</v>
      </c>
      <c r="G65" s="129" t="s">
        <v>78</v>
      </c>
      <c r="H65" s="131">
        <v>540.4</v>
      </c>
      <c r="J65" s="129" t="s">
        <v>71</v>
      </c>
      <c r="K65" s="131">
        <v>2.1110548352317671</v>
      </c>
    </row>
    <row r="66" spans="2:11" x14ac:dyDescent="0.25">
      <c r="B66" s="129" t="s">
        <v>71</v>
      </c>
      <c r="C66" s="131">
        <v>942.4</v>
      </c>
      <c r="D66" s="132">
        <v>4464119</v>
      </c>
      <c r="E66" s="131">
        <f t="shared" si="2"/>
        <v>2.1110548352317671</v>
      </c>
      <c r="G66" s="129" t="s">
        <v>73</v>
      </c>
      <c r="H66" s="131">
        <v>744.8</v>
      </c>
      <c r="J66" s="137" t="s">
        <v>75</v>
      </c>
      <c r="K66" s="131">
        <v>2.8724006261767259</v>
      </c>
    </row>
    <row r="67" spans="2:11" x14ac:dyDescent="0.25">
      <c r="B67" s="129" t="s">
        <v>73</v>
      </c>
      <c r="C67" s="131">
        <v>744.8</v>
      </c>
      <c r="D67" s="132">
        <v>3692555</v>
      </c>
      <c r="E67" s="131">
        <f t="shared" si="2"/>
        <v>2.0170315675731301</v>
      </c>
      <c r="G67" s="129" t="s">
        <v>71</v>
      </c>
      <c r="H67" s="131">
        <v>942.4</v>
      </c>
      <c r="J67" s="129" t="s">
        <v>81</v>
      </c>
      <c r="K67" s="131">
        <v>4.1662599818528196</v>
      </c>
    </row>
    <row r="68" spans="2:11" x14ac:dyDescent="0.25">
      <c r="B68" s="137" t="s">
        <v>72</v>
      </c>
      <c r="C68" s="131">
        <v>1311.3</v>
      </c>
      <c r="D68" s="132">
        <v>870165</v>
      </c>
      <c r="E68" s="131">
        <f t="shared" si="2"/>
        <v>15.06955577390495</v>
      </c>
      <c r="G68" s="137" t="s">
        <v>76</v>
      </c>
      <c r="H68" s="131">
        <v>1048.2</v>
      </c>
      <c r="J68" s="129" t="s">
        <v>70</v>
      </c>
      <c r="K68" s="131">
        <v>6.9652765678867645</v>
      </c>
    </row>
    <row r="69" spans="2:11" x14ac:dyDescent="0.25">
      <c r="B69" s="137" t="s">
        <v>75</v>
      </c>
      <c r="C69" s="131">
        <v>434.5</v>
      </c>
      <c r="D69" s="132">
        <v>1512672</v>
      </c>
      <c r="E69" s="131">
        <f t="shared" si="2"/>
        <v>2.8724006261767259</v>
      </c>
      <c r="G69" s="137" t="s">
        <v>72</v>
      </c>
      <c r="H69" s="131">
        <v>1311.3</v>
      </c>
      <c r="J69" s="137" t="s">
        <v>77</v>
      </c>
      <c r="K69" s="131">
        <v>7.3972766841033426</v>
      </c>
    </row>
    <row r="70" spans="2:11" x14ac:dyDescent="0.25">
      <c r="B70" s="137" t="s">
        <v>76</v>
      </c>
      <c r="C70" s="131">
        <v>1048.2</v>
      </c>
      <c r="D70" s="132">
        <v>5755700</v>
      </c>
      <c r="E70" s="131">
        <f t="shared" si="2"/>
        <v>1.8211512066299496</v>
      </c>
      <c r="G70" s="129" t="s">
        <v>70</v>
      </c>
      <c r="H70" s="131">
        <v>1319.3</v>
      </c>
      <c r="J70" s="147" t="s">
        <v>82</v>
      </c>
      <c r="K70" s="149">
        <v>7.7661543253246803</v>
      </c>
    </row>
    <row r="71" spans="2:11" x14ac:dyDescent="0.25">
      <c r="B71" s="137" t="s">
        <v>68</v>
      </c>
      <c r="C71" s="131">
        <v>1676.2</v>
      </c>
      <c r="D71" s="132">
        <v>1293941</v>
      </c>
      <c r="E71" s="131">
        <f t="shared" si="2"/>
        <v>12.954222796866318</v>
      </c>
      <c r="G71" s="137" t="s">
        <v>68</v>
      </c>
      <c r="H71" s="131">
        <v>1676.2</v>
      </c>
      <c r="J71" s="137" t="s">
        <v>67</v>
      </c>
      <c r="K71" s="131">
        <v>8.8921535854833245</v>
      </c>
    </row>
    <row r="72" spans="2:11" x14ac:dyDescent="0.25">
      <c r="B72" s="137" t="s">
        <v>77</v>
      </c>
      <c r="C72" s="131">
        <v>222.3</v>
      </c>
      <c r="D72" s="132">
        <v>300516</v>
      </c>
      <c r="E72" s="131">
        <f t="shared" si="2"/>
        <v>7.3972766841033426</v>
      </c>
      <c r="G72" s="137" t="s">
        <v>88</v>
      </c>
      <c r="H72" s="131">
        <v>1739.1</v>
      </c>
      <c r="J72" s="129" t="s">
        <v>62</v>
      </c>
      <c r="K72" s="131">
        <v>10.379251190862981</v>
      </c>
    </row>
    <row r="73" spans="2:11" x14ac:dyDescent="0.25">
      <c r="B73" s="129" t="s">
        <v>78</v>
      </c>
      <c r="C73" s="131">
        <v>540.4</v>
      </c>
      <c r="D73" s="132">
        <v>5712143</v>
      </c>
      <c r="E73" s="131">
        <f t="shared" si="2"/>
        <v>0.94605474687871072</v>
      </c>
      <c r="G73" s="129" t="s">
        <v>63</v>
      </c>
      <c r="H73" s="131">
        <v>3143.7</v>
      </c>
      <c r="J73" s="137" t="s">
        <v>68</v>
      </c>
      <c r="K73" s="131">
        <v>12.954222796866318</v>
      </c>
    </row>
    <row r="74" spans="2:11" x14ac:dyDescent="0.25">
      <c r="B74" s="129" t="s">
        <v>79</v>
      </c>
      <c r="C74" s="131">
        <v>8.1</v>
      </c>
      <c r="D74" s="132">
        <v>3953305</v>
      </c>
      <c r="E74" s="131">
        <f t="shared" si="2"/>
        <v>2.0489185630757051E-2</v>
      </c>
      <c r="G74" s="129" t="s">
        <v>97</v>
      </c>
      <c r="H74" s="131">
        <v>3915.3</v>
      </c>
      <c r="J74" s="137" t="s">
        <v>88</v>
      </c>
      <c r="K74" s="131">
        <v>14.417815714598381</v>
      </c>
    </row>
    <row r="75" spans="2:11" x14ac:dyDescent="0.25">
      <c r="B75" s="129" t="s">
        <v>81</v>
      </c>
      <c r="C75" s="131">
        <v>230.5</v>
      </c>
      <c r="D75" s="132">
        <v>553254</v>
      </c>
      <c r="E75" s="131">
        <f t="shared" si="2"/>
        <v>4.1662599818528196</v>
      </c>
      <c r="G75" s="137" t="s">
        <v>67</v>
      </c>
      <c r="H75" s="131">
        <v>4338.6000000000004</v>
      </c>
      <c r="J75" s="137" t="s">
        <v>72</v>
      </c>
      <c r="K75" s="131">
        <v>15.06955577390495</v>
      </c>
    </row>
    <row r="76" spans="2:11" x14ac:dyDescent="0.25">
      <c r="B76" s="129" t="s">
        <v>70</v>
      </c>
      <c r="C76" s="131">
        <v>1319.3</v>
      </c>
      <c r="D76" s="132">
        <v>1894110</v>
      </c>
      <c r="E76" s="131">
        <f t="shared" si="2"/>
        <v>6.9652765678867645</v>
      </c>
      <c r="G76" s="129" t="s">
        <v>98</v>
      </c>
      <c r="H76" s="131">
        <v>6110.2</v>
      </c>
      <c r="J76" s="129" t="s">
        <v>61</v>
      </c>
      <c r="K76" s="131">
        <v>17.248261917690527</v>
      </c>
    </row>
    <row r="77" spans="2:11" x14ac:dyDescent="0.25">
      <c r="B77" s="129" t="s">
        <v>80</v>
      </c>
      <c r="C77" s="131">
        <v>189.6</v>
      </c>
      <c r="D77" s="132">
        <v>4875290</v>
      </c>
      <c r="E77" s="131">
        <f t="shared" si="2"/>
        <v>0.38889994236240305</v>
      </c>
      <c r="G77" s="129" t="s">
        <v>61</v>
      </c>
      <c r="H77" s="131">
        <v>7436.1</v>
      </c>
      <c r="J77" s="129" t="s">
        <v>97</v>
      </c>
      <c r="K77" s="131">
        <v>71.784388321034058</v>
      </c>
    </row>
    <row r="78" spans="2:11" x14ac:dyDescent="0.25">
      <c r="B78" s="143" t="s">
        <v>74</v>
      </c>
      <c r="C78" s="145">
        <v>315.5</v>
      </c>
      <c r="D78" s="146">
        <v>1611621</v>
      </c>
      <c r="E78" s="145">
        <f t="shared" si="2"/>
        <v>1.9576562976034688</v>
      </c>
      <c r="G78" s="129" t="s">
        <v>62</v>
      </c>
      <c r="H78" s="131">
        <v>10407.9</v>
      </c>
      <c r="J78" s="129" t="s">
        <v>98</v>
      </c>
      <c r="K78" s="131">
        <v>114.71451851518087</v>
      </c>
    </row>
    <row r="79" spans="2:11" x14ac:dyDescent="0.25">
      <c r="B79" s="147" t="s">
        <v>99</v>
      </c>
      <c r="C79" s="149">
        <v>46318.5</v>
      </c>
      <c r="D79" s="151">
        <v>59641488</v>
      </c>
      <c r="E79" s="149">
        <f t="shared" si="2"/>
        <v>7.7661543253246803</v>
      </c>
      <c r="G79" s="129" t="s">
        <v>99</v>
      </c>
      <c r="H79" s="131">
        <v>46318.5</v>
      </c>
      <c r="J79" s="129" t="s">
        <v>63</v>
      </c>
      <c r="K79" s="131">
        <v>251.42761168962042</v>
      </c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R79"/>
  <sheetViews>
    <sheetView topLeftCell="A19" zoomScaleNormal="100" workbookViewId="0">
      <selection activeCell="U43" sqref="U43"/>
    </sheetView>
  </sheetViews>
  <sheetFormatPr defaultRowHeight="15" x14ac:dyDescent="0.25"/>
  <cols>
    <col min="1" max="1" width="4.42578125" customWidth="1"/>
    <col min="2" max="2" width="14" customWidth="1"/>
    <col min="3" max="5" width="15.42578125" customWidth="1"/>
    <col min="7" max="7" width="13.85546875" customWidth="1"/>
    <col min="8" max="8" width="14.140625" customWidth="1"/>
    <col min="9" max="9" width="5.140625" customWidth="1"/>
    <col min="10" max="10" width="13.7109375" customWidth="1"/>
    <col min="11" max="11" width="15.42578125" customWidth="1"/>
    <col min="12" max="13" width="13.7109375" customWidth="1"/>
    <col min="14" max="14" width="15.28515625" customWidth="1"/>
    <col min="16" max="17" width="12.7109375" customWidth="1"/>
  </cols>
  <sheetData>
    <row r="2" spans="2:13" x14ac:dyDescent="0.25">
      <c r="B2" s="26" t="s">
        <v>100</v>
      </c>
    </row>
    <row r="4" spans="2:13" x14ac:dyDescent="0.25">
      <c r="B4" s="189" t="s">
        <v>54</v>
      </c>
      <c r="C4" s="191">
        <v>2018</v>
      </c>
      <c r="D4" s="188"/>
      <c r="E4" s="191">
        <v>2019</v>
      </c>
      <c r="F4" s="188"/>
      <c r="G4" s="191" t="s">
        <v>85</v>
      </c>
      <c r="H4" s="191"/>
      <c r="K4" s="159"/>
      <c r="L4" s="159"/>
      <c r="M4" s="159"/>
    </row>
    <row r="5" spans="2:13" ht="34.5" thickBot="1" x14ac:dyDescent="0.3">
      <c r="B5" s="190"/>
      <c r="C5" s="127" t="s">
        <v>86</v>
      </c>
      <c r="D5" s="128" t="s">
        <v>87</v>
      </c>
      <c r="E5" s="127" t="s">
        <v>86</v>
      </c>
      <c r="F5" s="128" t="s">
        <v>87</v>
      </c>
      <c r="G5" s="127" t="s">
        <v>86</v>
      </c>
      <c r="H5" s="127" t="s">
        <v>101</v>
      </c>
      <c r="I5" s="1"/>
      <c r="K5" s="159"/>
      <c r="L5" s="159"/>
      <c r="M5" s="159"/>
    </row>
    <row r="6" spans="2:13" x14ac:dyDescent="0.25">
      <c r="B6" s="129" t="s">
        <v>61</v>
      </c>
      <c r="C6" s="130">
        <v>18</v>
      </c>
      <c r="D6" s="131">
        <v>18.8</v>
      </c>
      <c r="E6" s="130">
        <v>18</v>
      </c>
      <c r="F6" s="131">
        <v>18.8</v>
      </c>
      <c r="G6" s="130">
        <f>E6-C6</f>
        <v>0</v>
      </c>
      <c r="H6" s="133">
        <f>F6-D6</f>
        <v>0</v>
      </c>
      <c r="I6" s="1"/>
      <c r="K6" s="159"/>
      <c r="L6" s="159"/>
      <c r="M6" s="159"/>
    </row>
    <row r="7" spans="2:13" x14ac:dyDescent="0.25">
      <c r="B7" s="129" t="s">
        <v>63</v>
      </c>
      <c r="C7" s="130">
        <v>5</v>
      </c>
      <c r="D7" s="131">
        <v>2.6</v>
      </c>
      <c r="E7" s="130">
        <v>5</v>
      </c>
      <c r="F7" s="131">
        <v>2.6</v>
      </c>
      <c r="G7" s="130">
        <f t="shared" ref="G7:H27" si="0">E7-C7</f>
        <v>0</v>
      </c>
      <c r="H7" s="133">
        <f t="shared" si="0"/>
        <v>0</v>
      </c>
      <c r="I7" s="1"/>
      <c r="K7" s="159"/>
      <c r="L7" s="159"/>
      <c r="M7" s="159"/>
    </row>
    <row r="8" spans="2:13" x14ac:dyDescent="0.25">
      <c r="B8" s="129" t="s">
        <v>64</v>
      </c>
      <c r="C8" s="130">
        <v>33</v>
      </c>
      <c r="D8" s="131">
        <v>56.5</v>
      </c>
      <c r="E8" s="130">
        <v>33</v>
      </c>
      <c r="F8" s="131">
        <v>56.5</v>
      </c>
      <c r="G8" s="130">
        <f t="shared" si="0"/>
        <v>0</v>
      </c>
      <c r="H8" s="133">
        <f t="shared" si="0"/>
        <v>0</v>
      </c>
      <c r="I8" s="1"/>
      <c r="K8" s="159"/>
      <c r="L8" s="159"/>
      <c r="M8" s="159"/>
    </row>
    <row r="9" spans="2:13" x14ac:dyDescent="0.25">
      <c r="B9" s="129" t="s">
        <v>62</v>
      </c>
      <c r="C9" s="130">
        <v>10</v>
      </c>
      <c r="D9" s="131">
        <v>0</v>
      </c>
      <c r="E9" s="130">
        <v>10</v>
      </c>
      <c r="F9" s="131">
        <v>0</v>
      </c>
      <c r="G9" s="130">
        <f t="shared" si="0"/>
        <v>0</v>
      </c>
      <c r="H9" s="133">
        <f t="shared" si="0"/>
        <v>0</v>
      </c>
      <c r="I9" s="1"/>
      <c r="K9" s="159"/>
      <c r="L9" s="159"/>
      <c r="M9" s="159"/>
    </row>
    <row r="10" spans="2:13" x14ac:dyDescent="0.25">
      <c r="B10" s="129" t="s">
        <v>66</v>
      </c>
      <c r="C10" s="130">
        <v>9</v>
      </c>
      <c r="D10" s="131">
        <v>0.1</v>
      </c>
      <c r="E10" s="130">
        <v>9</v>
      </c>
      <c r="F10" s="131">
        <v>0.1</v>
      </c>
      <c r="G10" s="130">
        <f t="shared" si="0"/>
        <v>0</v>
      </c>
      <c r="H10" s="133">
        <f t="shared" si="0"/>
        <v>0</v>
      </c>
      <c r="I10" s="1"/>
      <c r="K10" s="159"/>
      <c r="L10" s="159"/>
      <c r="M10" s="159"/>
    </row>
    <row r="11" spans="2:13" x14ac:dyDescent="0.25">
      <c r="B11" s="129" t="s">
        <v>65</v>
      </c>
      <c r="C11" s="130">
        <v>1</v>
      </c>
      <c r="D11" s="131">
        <v>0.3</v>
      </c>
      <c r="E11" s="130">
        <v>1</v>
      </c>
      <c r="F11" s="131">
        <v>0.3</v>
      </c>
      <c r="G11" s="130">
        <f t="shared" si="0"/>
        <v>0</v>
      </c>
      <c r="H11" s="133">
        <f t="shared" si="0"/>
        <v>0</v>
      </c>
      <c r="I11" s="1"/>
      <c r="K11" s="159"/>
      <c r="L11" s="159"/>
      <c r="M11" s="159"/>
    </row>
    <row r="12" spans="2:13" x14ac:dyDescent="0.25">
      <c r="B12" s="137" t="s">
        <v>67</v>
      </c>
      <c r="C12" s="130">
        <v>15</v>
      </c>
      <c r="D12" s="131">
        <v>13.4</v>
      </c>
      <c r="E12" s="130">
        <v>15</v>
      </c>
      <c r="F12" s="131">
        <v>13.4</v>
      </c>
      <c r="G12" s="130">
        <f t="shared" si="0"/>
        <v>0</v>
      </c>
      <c r="H12" s="133">
        <f t="shared" si="0"/>
        <v>0</v>
      </c>
      <c r="I12" s="1"/>
      <c r="K12" s="159"/>
      <c r="L12" s="159"/>
      <c r="M12" s="159"/>
    </row>
    <row r="13" spans="2:13" x14ac:dyDescent="0.25">
      <c r="B13" s="137" t="s">
        <v>88</v>
      </c>
      <c r="C13" s="130">
        <v>5</v>
      </c>
      <c r="D13" s="131">
        <v>0</v>
      </c>
      <c r="E13" s="130">
        <v>5</v>
      </c>
      <c r="F13" s="131">
        <v>0</v>
      </c>
      <c r="G13" s="130">
        <f t="shared" si="0"/>
        <v>0</v>
      </c>
      <c r="H13" s="133">
        <f t="shared" si="0"/>
        <v>0</v>
      </c>
      <c r="I13" s="1"/>
      <c r="K13" s="159"/>
      <c r="L13" s="159"/>
      <c r="M13" s="159"/>
    </row>
    <row r="14" spans="2:13" x14ac:dyDescent="0.25">
      <c r="B14" s="129" t="s">
        <v>71</v>
      </c>
      <c r="C14" s="130">
        <v>70</v>
      </c>
      <c r="D14" s="131">
        <v>25.2</v>
      </c>
      <c r="E14" s="130">
        <v>72</v>
      </c>
      <c r="F14" s="131">
        <v>45</v>
      </c>
      <c r="G14" s="130">
        <f t="shared" si="0"/>
        <v>2</v>
      </c>
      <c r="H14" s="133">
        <f t="shared" si="0"/>
        <v>19.8</v>
      </c>
      <c r="I14" s="1"/>
      <c r="K14" s="159"/>
      <c r="L14" s="159"/>
      <c r="M14" s="159"/>
    </row>
    <row r="15" spans="2:13" x14ac:dyDescent="0.25">
      <c r="B15" s="129" t="s">
        <v>73</v>
      </c>
      <c r="C15" s="130">
        <v>125</v>
      </c>
      <c r="D15" s="131">
        <v>123.5</v>
      </c>
      <c r="E15" s="130">
        <v>123</v>
      </c>
      <c r="F15" s="131">
        <v>143.30000000000001</v>
      </c>
      <c r="G15" s="130">
        <f t="shared" si="0"/>
        <v>-2</v>
      </c>
      <c r="H15" s="133">
        <f t="shared" si="0"/>
        <v>19.800000000000011</v>
      </c>
      <c r="I15" s="1"/>
      <c r="K15" s="159"/>
      <c r="L15" s="159"/>
      <c r="M15" s="159"/>
    </row>
    <row r="16" spans="2:13" x14ac:dyDescent="0.25">
      <c r="B16" s="137" t="s">
        <v>72</v>
      </c>
      <c r="C16" s="130">
        <v>25</v>
      </c>
      <c r="D16" s="131">
        <v>2.1</v>
      </c>
      <c r="E16" s="130">
        <v>25</v>
      </c>
      <c r="F16" s="131">
        <v>2.1</v>
      </c>
      <c r="G16" s="130">
        <f t="shared" si="0"/>
        <v>0</v>
      </c>
      <c r="H16" s="133">
        <f t="shared" si="0"/>
        <v>0</v>
      </c>
      <c r="I16" s="1"/>
      <c r="K16" s="159"/>
      <c r="L16" s="159"/>
      <c r="M16" s="159"/>
    </row>
    <row r="17" spans="2:18" x14ac:dyDescent="0.25">
      <c r="B17" s="137" t="s">
        <v>75</v>
      </c>
      <c r="C17" s="130">
        <v>51</v>
      </c>
      <c r="D17" s="131">
        <v>19.5</v>
      </c>
      <c r="E17" s="130">
        <v>51</v>
      </c>
      <c r="F17" s="131">
        <v>19.5</v>
      </c>
      <c r="G17" s="130">
        <f t="shared" si="0"/>
        <v>0</v>
      </c>
      <c r="H17" s="133">
        <f t="shared" si="0"/>
        <v>0</v>
      </c>
      <c r="I17" s="1"/>
      <c r="K17" s="159"/>
      <c r="L17" s="159"/>
      <c r="M17" s="159"/>
    </row>
    <row r="18" spans="2:18" x14ac:dyDescent="0.25">
      <c r="B18" s="137" t="s">
        <v>76</v>
      </c>
      <c r="C18" s="130">
        <v>70</v>
      </c>
      <c r="D18" s="131">
        <v>71.3</v>
      </c>
      <c r="E18" s="130">
        <v>68</v>
      </c>
      <c r="F18" s="131">
        <v>71.3</v>
      </c>
      <c r="G18" s="130">
        <f t="shared" si="0"/>
        <v>-2</v>
      </c>
      <c r="H18" s="133">
        <f t="shared" si="0"/>
        <v>0</v>
      </c>
      <c r="I18" s="1"/>
      <c r="K18" s="159"/>
      <c r="L18" s="159"/>
      <c r="M18" s="159"/>
    </row>
    <row r="19" spans="2:18" x14ac:dyDescent="0.25">
      <c r="B19" s="138" t="s">
        <v>68</v>
      </c>
      <c r="C19" s="139">
        <v>47</v>
      </c>
      <c r="D19" s="140">
        <v>255.1</v>
      </c>
      <c r="E19" s="139">
        <v>45</v>
      </c>
      <c r="F19" s="140">
        <v>255.1</v>
      </c>
      <c r="G19" s="130">
        <f t="shared" si="0"/>
        <v>-2</v>
      </c>
      <c r="H19" s="133">
        <f t="shared" si="0"/>
        <v>0</v>
      </c>
      <c r="I19" s="1"/>
      <c r="K19" s="159"/>
      <c r="L19" s="159"/>
      <c r="M19" s="159"/>
    </row>
    <row r="20" spans="2:18" x14ac:dyDescent="0.25">
      <c r="B20" s="137" t="s">
        <v>77</v>
      </c>
      <c r="C20" s="130">
        <v>79</v>
      </c>
      <c r="D20" s="131">
        <v>375.9</v>
      </c>
      <c r="E20" s="130">
        <v>79</v>
      </c>
      <c r="F20" s="131">
        <v>375.9</v>
      </c>
      <c r="G20" s="130">
        <f t="shared" si="0"/>
        <v>0</v>
      </c>
      <c r="H20" s="133">
        <f t="shared" si="0"/>
        <v>0</v>
      </c>
      <c r="I20" s="1"/>
      <c r="K20" s="159"/>
      <c r="L20" s="159"/>
      <c r="M20" s="159"/>
    </row>
    <row r="21" spans="2:18" x14ac:dyDescent="0.25">
      <c r="B21" s="129" t="s">
        <v>78</v>
      </c>
      <c r="C21" s="130">
        <v>608</v>
      </c>
      <c r="D21" s="131">
        <v>1443.2</v>
      </c>
      <c r="E21" s="130">
        <v>616</v>
      </c>
      <c r="F21" s="131">
        <v>1734.7</v>
      </c>
      <c r="G21" s="130">
        <f t="shared" si="0"/>
        <v>8</v>
      </c>
      <c r="H21" s="133">
        <f t="shared" si="0"/>
        <v>291.5</v>
      </c>
      <c r="I21" s="1"/>
      <c r="K21" s="159"/>
      <c r="L21" s="159"/>
      <c r="M21" s="159"/>
    </row>
    <row r="22" spans="2:18" x14ac:dyDescent="0.25">
      <c r="B22" s="129" t="s">
        <v>79</v>
      </c>
      <c r="C22" s="130">
        <v>1174</v>
      </c>
      <c r="D22" s="131">
        <v>2525.3000000000002</v>
      </c>
      <c r="E22" s="130">
        <v>1168</v>
      </c>
      <c r="F22" s="131">
        <v>2571.1999999999998</v>
      </c>
      <c r="G22" s="130">
        <f t="shared" si="0"/>
        <v>-6</v>
      </c>
      <c r="H22" s="133">
        <f t="shared" si="0"/>
        <v>45.899999999999636</v>
      </c>
      <c r="I22" s="1"/>
      <c r="K22" s="159"/>
      <c r="L22" s="159"/>
      <c r="M22" s="159"/>
    </row>
    <row r="23" spans="2:18" x14ac:dyDescent="0.25">
      <c r="B23" s="129" t="s">
        <v>81</v>
      </c>
      <c r="C23" s="130">
        <v>1412</v>
      </c>
      <c r="D23" s="131">
        <v>1293</v>
      </c>
      <c r="E23" s="130">
        <v>1413</v>
      </c>
      <c r="F23" s="131">
        <v>1293</v>
      </c>
      <c r="G23" s="130">
        <f t="shared" si="0"/>
        <v>1</v>
      </c>
      <c r="H23" s="133">
        <f t="shared" si="0"/>
        <v>0</v>
      </c>
      <c r="I23" s="1"/>
      <c r="K23" s="159"/>
      <c r="L23" s="159"/>
      <c r="M23" s="159"/>
    </row>
    <row r="24" spans="2:18" x14ac:dyDescent="0.25">
      <c r="B24" s="129" t="s">
        <v>70</v>
      </c>
      <c r="C24" s="130">
        <v>416</v>
      </c>
      <c r="D24" s="131">
        <v>1091.5</v>
      </c>
      <c r="E24" s="130">
        <v>415</v>
      </c>
      <c r="F24" s="131">
        <v>1163.4000000000001</v>
      </c>
      <c r="G24" s="130">
        <f t="shared" si="0"/>
        <v>-1</v>
      </c>
      <c r="H24" s="133">
        <f t="shared" si="0"/>
        <v>71.900000000000091</v>
      </c>
      <c r="I24" s="1"/>
      <c r="K24" s="159"/>
      <c r="L24" s="159"/>
      <c r="M24" s="159"/>
    </row>
    <row r="25" spans="2:18" x14ac:dyDescent="0.25">
      <c r="B25" s="129" t="s">
        <v>80</v>
      </c>
      <c r="C25" s="130">
        <v>876</v>
      </c>
      <c r="D25" s="131">
        <v>1892.5</v>
      </c>
      <c r="E25" s="130">
        <v>880</v>
      </c>
      <c r="F25" s="131">
        <v>1893.5</v>
      </c>
      <c r="G25" s="130">
        <f t="shared" si="0"/>
        <v>4</v>
      </c>
      <c r="H25" s="133">
        <f t="shared" si="0"/>
        <v>1</v>
      </c>
      <c r="I25" s="1"/>
      <c r="K25" s="159"/>
      <c r="L25" s="159"/>
      <c r="M25" s="159"/>
    </row>
    <row r="26" spans="2:18" x14ac:dyDescent="0.25">
      <c r="B26" s="143" t="s">
        <v>74</v>
      </c>
      <c r="C26" s="144">
        <v>593</v>
      </c>
      <c r="D26" s="145">
        <v>1054.8</v>
      </c>
      <c r="E26" s="144">
        <v>593</v>
      </c>
      <c r="F26" s="145">
        <v>1054.9000000000001</v>
      </c>
      <c r="G26" s="144">
        <f t="shared" si="0"/>
        <v>0</v>
      </c>
      <c r="H26" s="162">
        <f t="shared" si="0"/>
        <v>0.10000000000013642</v>
      </c>
      <c r="I26" s="1"/>
      <c r="K26" s="159"/>
      <c r="L26" s="159"/>
      <c r="M26" s="159"/>
    </row>
    <row r="27" spans="2:18" x14ac:dyDescent="0.25">
      <c r="B27" s="147" t="s">
        <v>82</v>
      </c>
      <c r="C27" s="148">
        <f>SUM(C6:C26)</f>
        <v>5642</v>
      </c>
      <c r="D27" s="150">
        <f>SUM(D6:D26)</f>
        <v>10264.599999999999</v>
      </c>
      <c r="E27" s="148">
        <f>SUM(E6:E26)</f>
        <v>5644</v>
      </c>
      <c r="F27" s="150">
        <v>10714.8</v>
      </c>
      <c r="G27" s="148">
        <f t="shared" si="0"/>
        <v>2</v>
      </c>
      <c r="H27" s="152">
        <f t="shared" si="0"/>
        <v>450.20000000000073</v>
      </c>
      <c r="I27" s="1"/>
      <c r="K27" s="159"/>
      <c r="L27" s="159"/>
      <c r="M27" s="159"/>
    </row>
    <row r="28" spans="2:18" x14ac:dyDescent="0.25">
      <c r="R28" s="1"/>
    </row>
    <row r="29" spans="2:18" x14ac:dyDescent="0.25">
      <c r="B29" s="164" t="s">
        <v>89</v>
      </c>
      <c r="O29" s="4"/>
    </row>
    <row r="30" spans="2:18" x14ac:dyDescent="0.25">
      <c r="M30" s="124" t="s">
        <v>102</v>
      </c>
    </row>
    <row r="31" spans="2:18" ht="23.25" thickBot="1" x14ac:dyDescent="0.3">
      <c r="B31" s="128" t="s">
        <v>54</v>
      </c>
      <c r="C31" s="128" t="s">
        <v>58</v>
      </c>
      <c r="D31" s="128" t="s">
        <v>90</v>
      </c>
      <c r="E31" s="128" t="s">
        <v>91</v>
      </c>
      <c r="G31" s="128" t="s">
        <v>54</v>
      </c>
      <c r="H31" s="128" t="s">
        <v>91</v>
      </c>
      <c r="J31" s="128" t="s">
        <v>54</v>
      </c>
      <c r="K31" s="128" t="s">
        <v>58</v>
      </c>
      <c r="L31" s="126"/>
    </row>
    <row r="32" spans="2:18" x14ac:dyDescent="0.25">
      <c r="B32" s="129" t="s">
        <v>61</v>
      </c>
      <c r="C32" s="131">
        <v>18.8</v>
      </c>
      <c r="D32" s="132">
        <v>4311217</v>
      </c>
      <c r="E32" s="131">
        <f>C32/D32*10000</f>
        <v>4.3607176349508739E-2</v>
      </c>
      <c r="G32" s="129" t="s">
        <v>62</v>
      </c>
      <c r="H32" s="131">
        <v>0</v>
      </c>
      <c r="J32" s="129" t="s">
        <v>62</v>
      </c>
      <c r="K32" s="131">
        <v>0</v>
      </c>
    </row>
    <row r="33" spans="2:11" x14ac:dyDescent="0.25">
      <c r="B33" s="129" t="s">
        <v>63</v>
      </c>
      <c r="C33" s="131">
        <v>2.6</v>
      </c>
      <c r="D33" s="132">
        <v>125034</v>
      </c>
      <c r="E33" s="131">
        <f t="shared" ref="E33:E53" si="1">C33/D33*10000</f>
        <v>0.20794343938448745</v>
      </c>
      <c r="G33" s="129" t="s">
        <v>88</v>
      </c>
      <c r="H33" s="131">
        <v>0</v>
      </c>
      <c r="J33" s="137" t="s">
        <v>88</v>
      </c>
      <c r="K33" s="131">
        <v>0</v>
      </c>
    </row>
    <row r="34" spans="2:11" x14ac:dyDescent="0.25">
      <c r="B34" s="129" t="s">
        <v>64</v>
      </c>
      <c r="C34" s="131">
        <v>56.5</v>
      </c>
      <c r="D34" s="132">
        <v>1524826</v>
      </c>
      <c r="E34" s="131">
        <f t="shared" si="1"/>
        <v>0.37053408060985316</v>
      </c>
      <c r="G34" s="137" t="s">
        <v>66</v>
      </c>
      <c r="H34" s="131">
        <v>1.8334326442682313E-3</v>
      </c>
      <c r="J34" s="129" t="s">
        <v>66</v>
      </c>
      <c r="K34" s="131">
        <v>0.1</v>
      </c>
    </row>
    <row r="35" spans="2:11" x14ac:dyDescent="0.25">
      <c r="B35" s="129" t="s">
        <v>62</v>
      </c>
      <c r="C35" s="131">
        <v>0</v>
      </c>
      <c r="D35" s="132">
        <v>10027602</v>
      </c>
      <c r="E35" s="131">
        <f t="shared" si="1"/>
        <v>0</v>
      </c>
      <c r="G35" s="129" t="s">
        <v>65</v>
      </c>
      <c r="H35" s="131">
        <v>5.6322797215400903E-3</v>
      </c>
      <c r="J35" s="129" t="s">
        <v>65</v>
      </c>
      <c r="K35" s="131">
        <v>0.3</v>
      </c>
    </row>
    <row r="36" spans="2:11" x14ac:dyDescent="0.25">
      <c r="B36" s="129" t="s">
        <v>66</v>
      </c>
      <c r="C36" s="131">
        <v>0.1</v>
      </c>
      <c r="D36" s="132">
        <v>545425</v>
      </c>
      <c r="E36" s="131">
        <f t="shared" si="1"/>
        <v>1.8334326442682313E-3</v>
      </c>
      <c r="G36" s="129" t="s">
        <v>72</v>
      </c>
      <c r="H36" s="131">
        <v>2.4133354019065353E-2</v>
      </c>
      <c r="J36" s="137" t="s">
        <v>72</v>
      </c>
      <c r="K36" s="131">
        <v>2.1</v>
      </c>
    </row>
    <row r="37" spans="2:11" x14ac:dyDescent="0.25">
      <c r="B37" s="129" t="s">
        <v>65</v>
      </c>
      <c r="C37" s="131">
        <v>0.3</v>
      </c>
      <c r="D37" s="132">
        <v>532644</v>
      </c>
      <c r="E37" s="131">
        <f t="shared" si="1"/>
        <v>5.6322797215400903E-3</v>
      </c>
      <c r="G37" s="137" t="s">
        <v>67</v>
      </c>
      <c r="H37" s="131">
        <v>2.7463895737213969E-2</v>
      </c>
      <c r="J37" s="129" t="s">
        <v>63</v>
      </c>
      <c r="K37" s="131">
        <v>2.6</v>
      </c>
    </row>
    <row r="38" spans="2:11" x14ac:dyDescent="0.25">
      <c r="B38" s="137" t="s">
        <v>67</v>
      </c>
      <c r="C38" s="131">
        <v>13.4</v>
      </c>
      <c r="D38" s="132">
        <v>4879133</v>
      </c>
      <c r="E38" s="131">
        <f t="shared" si="1"/>
        <v>2.7463895737213969E-2</v>
      </c>
      <c r="G38" s="129" t="s">
        <v>61</v>
      </c>
      <c r="H38" s="131">
        <v>4.3607176349508739E-2</v>
      </c>
      <c r="J38" s="137" t="s">
        <v>67</v>
      </c>
      <c r="K38" s="131">
        <v>13.4</v>
      </c>
    </row>
    <row r="39" spans="2:11" x14ac:dyDescent="0.25">
      <c r="B39" s="137" t="s">
        <v>88</v>
      </c>
      <c r="C39" s="131">
        <v>0</v>
      </c>
      <c r="D39" s="132">
        <v>1206216</v>
      </c>
      <c r="E39" s="131">
        <f t="shared" si="1"/>
        <v>0</v>
      </c>
      <c r="G39" s="137" t="s">
        <v>71</v>
      </c>
      <c r="H39" s="131">
        <v>0.10080376441577833</v>
      </c>
      <c r="J39" s="129" t="s">
        <v>61</v>
      </c>
      <c r="K39" s="131">
        <v>18.8</v>
      </c>
    </row>
    <row r="40" spans="2:11" x14ac:dyDescent="0.25">
      <c r="B40" s="129" t="s">
        <v>71</v>
      </c>
      <c r="C40" s="131">
        <v>45</v>
      </c>
      <c r="D40" s="132">
        <v>4464119</v>
      </c>
      <c r="E40" s="131">
        <f t="shared" si="1"/>
        <v>0.10080376441577833</v>
      </c>
      <c r="G40" s="129" t="s">
        <v>76</v>
      </c>
      <c r="H40" s="131">
        <v>0.12387719999305036</v>
      </c>
      <c r="J40" s="137" t="s">
        <v>75</v>
      </c>
      <c r="K40" s="131">
        <v>19.5</v>
      </c>
    </row>
    <row r="41" spans="2:11" x14ac:dyDescent="0.25">
      <c r="B41" s="129" t="s">
        <v>73</v>
      </c>
      <c r="C41" s="131">
        <v>143.30000000000001</v>
      </c>
      <c r="D41" s="132">
        <v>3692555</v>
      </c>
      <c r="E41" s="131">
        <f t="shared" si="1"/>
        <v>0.38807817351400326</v>
      </c>
      <c r="G41" s="137" t="s">
        <v>75</v>
      </c>
      <c r="H41" s="131">
        <v>0.12891096020816145</v>
      </c>
      <c r="J41" s="129" t="s">
        <v>71</v>
      </c>
      <c r="K41" s="131">
        <v>45</v>
      </c>
    </row>
    <row r="42" spans="2:11" x14ac:dyDescent="0.25">
      <c r="B42" s="137" t="s">
        <v>72</v>
      </c>
      <c r="C42" s="131">
        <v>2.1</v>
      </c>
      <c r="D42" s="132">
        <v>870165</v>
      </c>
      <c r="E42" s="131">
        <f t="shared" si="1"/>
        <v>2.4133354019065353E-2</v>
      </c>
      <c r="G42" s="137" t="s">
        <v>63</v>
      </c>
      <c r="H42" s="131">
        <v>0.20794343938448745</v>
      </c>
      <c r="J42" s="129" t="s">
        <v>64</v>
      </c>
      <c r="K42" s="131">
        <v>56.5</v>
      </c>
    </row>
    <row r="43" spans="2:11" x14ac:dyDescent="0.25">
      <c r="B43" s="137" t="s">
        <v>75</v>
      </c>
      <c r="C43" s="131">
        <v>19.5</v>
      </c>
      <c r="D43" s="132">
        <v>1512672</v>
      </c>
      <c r="E43" s="131">
        <f t="shared" si="1"/>
        <v>0.12891096020816145</v>
      </c>
      <c r="G43" s="129" t="s">
        <v>64</v>
      </c>
      <c r="H43" s="131">
        <v>0.37053408060985316</v>
      </c>
      <c r="J43" s="137" t="s">
        <v>76</v>
      </c>
      <c r="K43" s="131">
        <v>71.3</v>
      </c>
    </row>
    <row r="44" spans="2:11" x14ac:dyDescent="0.25">
      <c r="B44" s="137" t="s">
        <v>76</v>
      </c>
      <c r="C44" s="131">
        <v>71.3</v>
      </c>
      <c r="D44" s="132">
        <v>5755700</v>
      </c>
      <c r="E44" s="131">
        <f t="shared" si="1"/>
        <v>0.12387719999305036</v>
      </c>
      <c r="G44" s="137" t="s">
        <v>73</v>
      </c>
      <c r="H44" s="131">
        <v>0.38807817351400326</v>
      </c>
      <c r="J44" s="129" t="s">
        <v>73</v>
      </c>
      <c r="K44" s="131">
        <v>143.30000000000001</v>
      </c>
    </row>
    <row r="45" spans="2:11" x14ac:dyDescent="0.25">
      <c r="B45" s="138" t="s">
        <v>68</v>
      </c>
      <c r="C45" s="140">
        <v>255.1</v>
      </c>
      <c r="D45" s="141">
        <v>1293941</v>
      </c>
      <c r="E45" s="140">
        <f t="shared" si="1"/>
        <v>1.9714963819834135</v>
      </c>
      <c r="G45" s="137" t="s">
        <v>82</v>
      </c>
      <c r="H45" s="131">
        <v>1.7965346538637668</v>
      </c>
      <c r="J45" s="137" t="s">
        <v>68</v>
      </c>
      <c r="K45" s="131">
        <v>255.1</v>
      </c>
    </row>
    <row r="46" spans="2:11" x14ac:dyDescent="0.25">
      <c r="B46" s="137" t="s">
        <v>77</v>
      </c>
      <c r="C46" s="131">
        <v>375.9</v>
      </c>
      <c r="D46" s="132">
        <v>300516</v>
      </c>
      <c r="E46" s="131">
        <f t="shared" si="1"/>
        <v>12.508485405103222</v>
      </c>
      <c r="G46" s="137" t="s">
        <v>68</v>
      </c>
      <c r="H46" s="131">
        <v>1.9714963819834135</v>
      </c>
      <c r="J46" s="137" t="s">
        <v>77</v>
      </c>
      <c r="K46" s="131">
        <v>375.9</v>
      </c>
    </row>
    <row r="47" spans="2:11" x14ac:dyDescent="0.25">
      <c r="B47" s="129" t="s">
        <v>78</v>
      </c>
      <c r="C47" s="131">
        <v>1734.7</v>
      </c>
      <c r="D47" s="132">
        <v>5712143</v>
      </c>
      <c r="E47" s="131">
        <f t="shared" si="1"/>
        <v>3.0368637479839005</v>
      </c>
      <c r="G47" s="137" t="s">
        <v>78</v>
      </c>
      <c r="H47" s="131">
        <v>3.0368637479839005</v>
      </c>
      <c r="J47" s="129" t="s">
        <v>74</v>
      </c>
      <c r="K47" s="131">
        <v>1054.9000000000001</v>
      </c>
    </row>
    <row r="48" spans="2:11" x14ac:dyDescent="0.25">
      <c r="B48" s="129" t="s">
        <v>79</v>
      </c>
      <c r="C48" s="131">
        <v>2571.1999999999998</v>
      </c>
      <c r="D48" s="132">
        <v>3953305</v>
      </c>
      <c r="E48" s="131">
        <f t="shared" si="1"/>
        <v>6.5039251967657439</v>
      </c>
      <c r="G48" s="137" t="s">
        <v>80</v>
      </c>
      <c r="H48" s="131">
        <v>3.883871523540138</v>
      </c>
      <c r="J48" s="129" t="s">
        <v>70</v>
      </c>
      <c r="K48" s="131">
        <v>1163.4000000000001</v>
      </c>
    </row>
    <row r="49" spans="2:13" x14ac:dyDescent="0.25">
      <c r="B49" s="129" t="s">
        <v>81</v>
      </c>
      <c r="C49" s="131">
        <v>1293</v>
      </c>
      <c r="D49" s="132">
        <v>553254</v>
      </c>
      <c r="E49" s="131">
        <f t="shared" si="1"/>
        <v>23.3708206357297</v>
      </c>
      <c r="G49" s="137" t="s">
        <v>70</v>
      </c>
      <c r="H49" s="131">
        <v>6.1421987107401375</v>
      </c>
      <c r="J49" s="129" t="s">
        <v>81</v>
      </c>
      <c r="K49" s="131">
        <v>1293</v>
      </c>
    </row>
    <row r="50" spans="2:13" x14ac:dyDescent="0.25">
      <c r="B50" s="129" t="s">
        <v>70</v>
      </c>
      <c r="C50" s="131">
        <v>1163.4000000000001</v>
      </c>
      <c r="D50" s="132">
        <v>1894110</v>
      </c>
      <c r="E50" s="131">
        <f t="shared" si="1"/>
        <v>6.1421987107401375</v>
      </c>
      <c r="G50" s="137" t="s">
        <v>79</v>
      </c>
      <c r="H50" s="131">
        <v>6.5039251967657439</v>
      </c>
      <c r="J50" s="137" t="s">
        <v>78</v>
      </c>
      <c r="K50" s="131">
        <v>1734.7</v>
      </c>
    </row>
    <row r="51" spans="2:13" x14ac:dyDescent="0.25">
      <c r="B51" s="129" t="s">
        <v>80</v>
      </c>
      <c r="C51" s="131">
        <v>1893.5</v>
      </c>
      <c r="D51" s="132">
        <v>4875290</v>
      </c>
      <c r="E51" s="131">
        <f t="shared" si="1"/>
        <v>3.883871523540138</v>
      </c>
      <c r="G51" s="137" t="s">
        <v>74</v>
      </c>
      <c r="H51" s="131">
        <v>6.5455836080567336</v>
      </c>
      <c r="J51" s="137" t="s">
        <v>80</v>
      </c>
      <c r="K51" s="131">
        <v>1893.5</v>
      </c>
    </row>
    <row r="52" spans="2:13" x14ac:dyDescent="0.25">
      <c r="B52" s="143" t="s">
        <v>74</v>
      </c>
      <c r="C52" s="145">
        <v>1054.9000000000001</v>
      </c>
      <c r="D52" s="146">
        <v>1611621</v>
      </c>
      <c r="E52" s="145">
        <f t="shared" si="1"/>
        <v>6.5455836080567336</v>
      </c>
      <c r="G52" s="137" t="s">
        <v>77</v>
      </c>
      <c r="H52" s="131">
        <v>12.508485405103222</v>
      </c>
      <c r="J52" s="137" t="s">
        <v>79</v>
      </c>
      <c r="K52" s="131">
        <v>2571.1999999999998</v>
      </c>
    </row>
    <row r="53" spans="2:13" x14ac:dyDescent="0.25">
      <c r="B53" s="147" t="s">
        <v>82</v>
      </c>
      <c r="C53" s="150">
        <v>10714.8</v>
      </c>
      <c r="D53" s="151">
        <v>59641488</v>
      </c>
      <c r="E53" s="149">
        <f t="shared" si="1"/>
        <v>1.7965346538637668</v>
      </c>
      <c r="G53" s="137" t="s">
        <v>81</v>
      </c>
      <c r="H53" s="131">
        <v>23.3708206357297</v>
      </c>
      <c r="J53" s="137" t="s">
        <v>82</v>
      </c>
      <c r="K53" s="131">
        <v>10714.8</v>
      </c>
    </row>
    <row r="55" spans="2:13" x14ac:dyDescent="0.25">
      <c r="B55" s="165" t="s">
        <v>93</v>
      </c>
    </row>
    <row r="57" spans="2:13" ht="23.25" thickBot="1" x14ac:dyDescent="0.3">
      <c r="B57" s="128" t="s">
        <v>54</v>
      </c>
      <c r="C57" s="128" t="s">
        <v>94</v>
      </c>
      <c r="D57" s="128" t="s">
        <v>90</v>
      </c>
      <c r="E57" s="128" t="s">
        <v>95</v>
      </c>
      <c r="G57" s="128" t="s">
        <v>54</v>
      </c>
      <c r="H57" s="128" t="s">
        <v>94</v>
      </c>
      <c r="J57" s="128" t="s">
        <v>54</v>
      </c>
      <c r="K57" s="128" t="s">
        <v>95</v>
      </c>
      <c r="M57" s="124" t="s">
        <v>103</v>
      </c>
    </row>
    <row r="58" spans="2:13" x14ac:dyDescent="0.25">
      <c r="B58" s="129" t="s">
        <v>61</v>
      </c>
      <c r="C58" s="131">
        <v>30.1</v>
      </c>
      <c r="D58" s="132">
        <v>4311217</v>
      </c>
      <c r="E58" s="131">
        <f>C58/D58*10000</f>
        <v>6.9817872772351755E-2</v>
      </c>
      <c r="G58" s="129" t="s">
        <v>62</v>
      </c>
      <c r="H58" s="131">
        <v>0</v>
      </c>
      <c r="J58" s="129" t="s">
        <v>62</v>
      </c>
      <c r="K58" s="131">
        <v>0</v>
      </c>
    </row>
    <row r="59" spans="2:13" x14ac:dyDescent="0.25">
      <c r="B59" s="129" t="s">
        <v>63</v>
      </c>
      <c r="C59" s="131">
        <v>4.5</v>
      </c>
      <c r="D59" s="132">
        <v>125034</v>
      </c>
      <c r="E59" s="131">
        <f t="shared" ref="E59:E79" si="2">C59/D59*10000</f>
        <v>0.35990210662699745</v>
      </c>
      <c r="G59" s="129" t="s">
        <v>97</v>
      </c>
      <c r="H59" s="131">
        <v>0</v>
      </c>
      <c r="J59" s="137" t="s">
        <v>97</v>
      </c>
      <c r="K59" s="131">
        <v>0</v>
      </c>
    </row>
    <row r="60" spans="2:13" x14ac:dyDescent="0.25">
      <c r="B60" s="129" t="s">
        <v>64</v>
      </c>
      <c r="C60" s="131">
        <v>139.1</v>
      </c>
      <c r="D60" s="132">
        <v>1524826</v>
      </c>
      <c r="E60" s="131">
        <f t="shared" si="2"/>
        <v>0.91223523208549695</v>
      </c>
      <c r="G60" s="137" t="s">
        <v>98</v>
      </c>
      <c r="H60" s="131">
        <v>0.2</v>
      </c>
      <c r="J60" s="129" t="s">
        <v>98</v>
      </c>
      <c r="K60" s="131">
        <v>3.7548531476933942E-3</v>
      </c>
    </row>
    <row r="61" spans="2:13" x14ac:dyDescent="0.25">
      <c r="B61" s="129" t="s">
        <v>62</v>
      </c>
      <c r="C61" s="131">
        <v>0</v>
      </c>
      <c r="D61" s="132">
        <v>10027602</v>
      </c>
      <c r="E61" s="131">
        <f t="shared" si="2"/>
        <v>0</v>
      </c>
      <c r="G61" s="129" t="s">
        <v>72</v>
      </c>
      <c r="H61" s="131">
        <v>2.7</v>
      </c>
      <c r="J61" s="129" t="s">
        <v>72</v>
      </c>
      <c r="K61" s="131">
        <v>3.1028598024512594E-2</v>
      </c>
    </row>
    <row r="62" spans="2:13" x14ac:dyDescent="0.25">
      <c r="B62" s="129" t="s">
        <v>97</v>
      </c>
      <c r="C62" s="131">
        <v>0</v>
      </c>
      <c r="D62" s="132">
        <v>545425</v>
      </c>
      <c r="E62" s="131">
        <f t="shared" si="2"/>
        <v>0</v>
      </c>
      <c r="G62" s="129" t="s">
        <v>63</v>
      </c>
      <c r="H62" s="131">
        <v>4.5</v>
      </c>
      <c r="J62" s="137" t="s">
        <v>67</v>
      </c>
      <c r="K62" s="131">
        <v>5.4312928137027622E-2</v>
      </c>
    </row>
    <row r="63" spans="2:13" x14ac:dyDescent="0.25">
      <c r="B63" s="129" t="s">
        <v>98</v>
      </c>
      <c r="C63" s="131">
        <v>0.2</v>
      </c>
      <c r="D63" s="132">
        <v>532644</v>
      </c>
      <c r="E63" s="131">
        <f t="shared" si="2"/>
        <v>3.7548531476933942E-3</v>
      </c>
      <c r="G63" s="137" t="s">
        <v>67</v>
      </c>
      <c r="H63" s="131">
        <v>26.5</v>
      </c>
      <c r="J63" s="129" t="s">
        <v>61</v>
      </c>
      <c r="K63" s="131">
        <v>6.9817872772351755E-2</v>
      </c>
    </row>
    <row r="64" spans="2:13" x14ac:dyDescent="0.25">
      <c r="B64" s="137" t="s">
        <v>67</v>
      </c>
      <c r="C64" s="131">
        <v>26.5</v>
      </c>
      <c r="D64" s="132">
        <v>4879133</v>
      </c>
      <c r="E64" s="131">
        <f t="shared" si="2"/>
        <v>5.4312928137027622E-2</v>
      </c>
      <c r="G64" s="129" t="s">
        <v>61</v>
      </c>
      <c r="H64" s="131">
        <v>30.1</v>
      </c>
      <c r="J64" s="137" t="s">
        <v>71</v>
      </c>
      <c r="K64" s="131">
        <v>0.11894844201061844</v>
      </c>
    </row>
    <row r="65" spans="2:11" x14ac:dyDescent="0.25">
      <c r="B65" s="137" t="s">
        <v>88</v>
      </c>
      <c r="C65" s="131" t="s">
        <v>6</v>
      </c>
      <c r="D65" s="132">
        <v>1206216</v>
      </c>
      <c r="E65" s="131" t="s">
        <v>6</v>
      </c>
      <c r="G65" s="137" t="s">
        <v>75</v>
      </c>
      <c r="H65" s="131">
        <v>39.6</v>
      </c>
      <c r="J65" s="129" t="s">
        <v>76</v>
      </c>
      <c r="K65" s="131">
        <v>0.25609395903191617</v>
      </c>
    </row>
    <row r="66" spans="2:11" x14ac:dyDescent="0.25">
      <c r="B66" s="129" t="s">
        <v>71</v>
      </c>
      <c r="C66" s="131">
        <v>53.1</v>
      </c>
      <c r="D66" s="132">
        <v>4464119</v>
      </c>
      <c r="E66" s="131">
        <f t="shared" si="2"/>
        <v>0.11894844201061844</v>
      </c>
      <c r="G66" s="129" t="s">
        <v>71</v>
      </c>
      <c r="H66" s="131">
        <v>53.1</v>
      </c>
      <c r="J66" s="137" t="s">
        <v>75</v>
      </c>
      <c r="K66" s="131">
        <v>0.26178841149965099</v>
      </c>
    </row>
    <row r="67" spans="2:11" x14ac:dyDescent="0.25">
      <c r="B67" s="129" t="s">
        <v>73</v>
      </c>
      <c r="C67" s="131">
        <v>258.5</v>
      </c>
      <c r="D67" s="132">
        <v>3692555</v>
      </c>
      <c r="E67" s="131">
        <f t="shared" si="2"/>
        <v>0.70005727741360657</v>
      </c>
      <c r="G67" s="137" t="s">
        <v>64</v>
      </c>
      <c r="H67" s="131">
        <v>139.1</v>
      </c>
      <c r="J67" s="129" t="s">
        <v>63</v>
      </c>
      <c r="K67" s="131">
        <v>0.35990210662699745</v>
      </c>
    </row>
    <row r="68" spans="2:11" x14ac:dyDescent="0.25">
      <c r="B68" s="137" t="s">
        <v>72</v>
      </c>
      <c r="C68" s="131">
        <v>2.7</v>
      </c>
      <c r="D68" s="132">
        <v>870165</v>
      </c>
      <c r="E68" s="131">
        <f t="shared" si="2"/>
        <v>3.1028598024512594E-2</v>
      </c>
      <c r="G68" s="137" t="s">
        <v>76</v>
      </c>
      <c r="H68" s="131">
        <v>147.4</v>
      </c>
      <c r="J68" s="129" t="s">
        <v>73</v>
      </c>
      <c r="K68" s="131">
        <v>0.70005727741360657</v>
      </c>
    </row>
    <row r="69" spans="2:11" x14ac:dyDescent="0.25">
      <c r="B69" s="137" t="s">
        <v>75</v>
      </c>
      <c r="C69" s="131">
        <v>39.6</v>
      </c>
      <c r="D69" s="132">
        <v>1512672</v>
      </c>
      <c r="E69" s="131">
        <f t="shared" si="2"/>
        <v>0.26178841149965099</v>
      </c>
      <c r="G69" s="129" t="s">
        <v>73</v>
      </c>
      <c r="H69" s="131">
        <v>258.5</v>
      </c>
      <c r="J69" s="137" t="s">
        <v>64</v>
      </c>
      <c r="K69" s="131">
        <v>0.91223523208549695</v>
      </c>
    </row>
    <row r="70" spans="2:11" x14ac:dyDescent="0.25">
      <c r="B70" s="137" t="s">
        <v>76</v>
      </c>
      <c r="C70" s="131">
        <v>147.4</v>
      </c>
      <c r="D70" s="132">
        <v>5755700</v>
      </c>
      <c r="E70" s="131">
        <f t="shared" si="2"/>
        <v>0.25609395903191617</v>
      </c>
      <c r="G70" s="137" t="s">
        <v>68</v>
      </c>
      <c r="H70" s="131">
        <v>446.5</v>
      </c>
      <c r="J70" s="129" t="s">
        <v>82</v>
      </c>
      <c r="K70" s="131">
        <v>3.3872394330604223</v>
      </c>
    </row>
    <row r="71" spans="2:11" x14ac:dyDescent="0.25">
      <c r="B71" s="137" t="s">
        <v>68</v>
      </c>
      <c r="C71" s="131">
        <v>446.5</v>
      </c>
      <c r="D71" s="132">
        <v>1293941</v>
      </c>
      <c r="E71" s="131">
        <f t="shared" si="2"/>
        <v>3.4506982930442729</v>
      </c>
      <c r="G71" s="137" t="s">
        <v>77</v>
      </c>
      <c r="H71" s="131">
        <v>722</v>
      </c>
      <c r="J71" s="137" t="s">
        <v>68</v>
      </c>
      <c r="K71" s="131">
        <v>3.4506982930442729</v>
      </c>
    </row>
    <row r="72" spans="2:11" x14ac:dyDescent="0.25">
      <c r="B72" s="137" t="s">
        <v>77</v>
      </c>
      <c r="C72" s="131">
        <v>722</v>
      </c>
      <c r="D72" s="132">
        <v>300516</v>
      </c>
      <c r="E72" s="131">
        <f t="shared" si="2"/>
        <v>24.025343076574959</v>
      </c>
      <c r="G72" s="137" t="s">
        <v>74</v>
      </c>
      <c r="H72" s="131">
        <v>2023.7</v>
      </c>
      <c r="J72" s="137" t="s">
        <v>78</v>
      </c>
      <c r="K72" s="131">
        <v>5.1891207905684436</v>
      </c>
    </row>
    <row r="73" spans="2:11" x14ac:dyDescent="0.25">
      <c r="B73" s="129" t="s">
        <v>78</v>
      </c>
      <c r="C73" s="131">
        <v>2964.1</v>
      </c>
      <c r="D73" s="132">
        <v>5712143</v>
      </c>
      <c r="E73" s="131">
        <f t="shared" si="2"/>
        <v>5.1891207905684436</v>
      </c>
      <c r="G73" s="137" t="s">
        <v>70</v>
      </c>
      <c r="H73" s="131">
        <v>2109.5</v>
      </c>
      <c r="J73" s="129" t="s">
        <v>80</v>
      </c>
      <c r="K73" s="131">
        <v>6.8644121683017829</v>
      </c>
    </row>
    <row r="74" spans="2:11" x14ac:dyDescent="0.25">
      <c r="B74" s="129" t="s">
        <v>79</v>
      </c>
      <c r="C74" s="131">
        <v>5235.8</v>
      </c>
      <c r="D74" s="132">
        <v>3953305</v>
      </c>
      <c r="E74" s="131">
        <f t="shared" si="2"/>
        <v>13.24410841055775</v>
      </c>
      <c r="G74" s="137" t="s">
        <v>81</v>
      </c>
      <c r="H74" s="131">
        <v>2652.1</v>
      </c>
      <c r="J74" s="129" t="s">
        <v>70</v>
      </c>
      <c r="K74" s="131">
        <v>11.137156764918617</v>
      </c>
    </row>
    <row r="75" spans="2:11" x14ac:dyDescent="0.25">
      <c r="B75" s="129" t="s">
        <v>81</v>
      </c>
      <c r="C75" s="131">
        <v>2652.1</v>
      </c>
      <c r="D75" s="132">
        <v>553254</v>
      </c>
      <c r="E75" s="131">
        <f t="shared" si="2"/>
        <v>47.936390880138234</v>
      </c>
      <c r="G75" s="137" t="s">
        <v>78</v>
      </c>
      <c r="H75" s="131">
        <v>2964.1</v>
      </c>
      <c r="J75" s="129" t="s">
        <v>74</v>
      </c>
      <c r="K75" s="131">
        <v>12.55692250225084</v>
      </c>
    </row>
    <row r="76" spans="2:11" x14ac:dyDescent="0.25">
      <c r="B76" s="129" t="s">
        <v>70</v>
      </c>
      <c r="C76" s="131">
        <v>2109.5</v>
      </c>
      <c r="D76" s="132">
        <v>1894110</v>
      </c>
      <c r="E76" s="131">
        <f t="shared" si="2"/>
        <v>11.137156764918617</v>
      </c>
      <c r="G76" s="137" t="s">
        <v>80</v>
      </c>
      <c r="H76" s="131">
        <v>3346.6</v>
      </c>
      <c r="J76" s="137" t="s">
        <v>79</v>
      </c>
      <c r="K76" s="131">
        <v>13.24410841055775</v>
      </c>
    </row>
    <row r="77" spans="2:11" x14ac:dyDescent="0.25">
      <c r="B77" s="129" t="s">
        <v>80</v>
      </c>
      <c r="C77" s="131">
        <v>3346.6</v>
      </c>
      <c r="D77" s="132">
        <v>4875290</v>
      </c>
      <c r="E77" s="131">
        <f t="shared" si="2"/>
        <v>6.8644121683017829</v>
      </c>
      <c r="G77" s="137" t="s">
        <v>79</v>
      </c>
      <c r="H77" s="131">
        <v>5235.8</v>
      </c>
      <c r="J77" s="137" t="s">
        <v>77</v>
      </c>
      <c r="K77" s="131">
        <v>24.025343076574959</v>
      </c>
    </row>
    <row r="78" spans="2:11" x14ac:dyDescent="0.25">
      <c r="B78" s="143" t="s">
        <v>74</v>
      </c>
      <c r="C78" s="145">
        <v>2023.7</v>
      </c>
      <c r="D78" s="146">
        <v>1611621</v>
      </c>
      <c r="E78" s="145">
        <f t="shared" si="2"/>
        <v>12.55692250225084</v>
      </c>
      <c r="G78" s="137" t="s">
        <v>88</v>
      </c>
      <c r="H78" s="131" t="s">
        <v>6</v>
      </c>
      <c r="J78" s="137" t="s">
        <v>81</v>
      </c>
      <c r="K78" s="131">
        <v>47.936390880138234</v>
      </c>
    </row>
    <row r="79" spans="2:11" x14ac:dyDescent="0.25">
      <c r="B79" s="147" t="s">
        <v>99</v>
      </c>
      <c r="C79" s="149">
        <v>20202</v>
      </c>
      <c r="D79" s="151">
        <v>59641488</v>
      </c>
      <c r="E79" s="149">
        <f t="shared" si="2"/>
        <v>3.3872394330604223</v>
      </c>
      <c r="G79" s="137" t="s">
        <v>99</v>
      </c>
      <c r="H79" s="131">
        <v>20202</v>
      </c>
      <c r="J79" s="137" t="s">
        <v>88</v>
      </c>
      <c r="K79" s="131" t="s">
        <v>6</v>
      </c>
    </row>
  </sheetData>
  <mergeCells count="4">
    <mergeCell ref="B4:B5"/>
    <mergeCell ref="C4:D4"/>
    <mergeCell ref="E4:F4"/>
    <mergeCell ref="G4:H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78"/>
  <sheetViews>
    <sheetView topLeftCell="A31" zoomScaleNormal="100" workbookViewId="0">
      <selection activeCell="U43" sqref="U43"/>
    </sheetView>
  </sheetViews>
  <sheetFormatPr defaultRowHeight="15" x14ac:dyDescent="0.25"/>
  <cols>
    <col min="1" max="1" width="2.5703125" customWidth="1"/>
    <col min="2" max="2" width="17.28515625" customWidth="1"/>
    <col min="3" max="4" width="11.28515625" customWidth="1"/>
    <col min="5" max="5" width="14.85546875" customWidth="1"/>
    <col min="6" max="6" width="14.140625" customWidth="1"/>
    <col min="7" max="7" width="13.85546875" customWidth="1"/>
    <col min="8" max="8" width="14.28515625" customWidth="1"/>
    <col min="9" max="9" width="5" customWidth="1"/>
    <col min="10" max="10" width="16.5703125" customWidth="1"/>
    <col min="11" max="11" width="14.42578125" customWidth="1"/>
    <col min="12" max="12" width="12.85546875" customWidth="1"/>
    <col min="14" max="14" width="11.28515625" customWidth="1"/>
    <col min="15" max="16" width="11.140625" customWidth="1"/>
    <col min="17" max="18" width="14" customWidth="1"/>
  </cols>
  <sheetData>
    <row r="2" spans="2:11" x14ac:dyDescent="0.25">
      <c r="B2" s="26" t="s">
        <v>104</v>
      </c>
    </row>
    <row r="3" spans="2:11" x14ac:dyDescent="0.25">
      <c r="B3" s="189" t="s">
        <v>54</v>
      </c>
      <c r="C3" s="191">
        <v>2018</v>
      </c>
      <c r="D3" s="188"/>
      <c r="E3" s="191">
        <v>2019</v>
      </c>
      <c r="F3" s="188"/>
      <c r="G3" s="191" t="s">
        <v>85</v>
      </c>
      <c r="H3" s="191"/>
    </row>
    <row r="4" spans="2:11" ht="23.25" thickBot="1" x14ac:dyDescent="0.3">
      <c r="B4" s="190"/>
      <c r="C4" s="127" t="s">
        <v>86</v>
      </c>
      <c r="D4" s="128" t="s">
        <v>87</v>
      </c>
      <c r="E4" s="127" t="s">
        <v>86</v>
      </c>
      <c r="F4" s="128" t="s">
        <v>87</v>
      </c>
      <c r="G4" s="127" t="s">
        <v>86</v>
      </c>
      <c r="H4" s="127" t="s">
        <v>87</v>
      </c>
    </row>
    <row r="5" spans="2:11" x14ac:dyDescent="0.25">
      <c r="B5" s="129" t="s">
        <v>61</v>
      </c>
      <c r="C5" s="130">
        <v>57362</v>
      </c>
      <c r="D5" s="132">
        <v>1605</v>
      </c>
      <c r="E5" s="130">
        <v>61273</v>
      </c>
      <c r="F5" s="132">
        <v>1643</v>
      </c>
      <c r="G5" s="130">
        <f>E5-C5</f>
        <v>3911</v>
      </c>
      <c r="H5" s="130">
        <f>F5-D5</f>
        <v>38</v>
      </c>
      <c r="I5" s="1"/>
      <c r="J5" s="159"/>
      <c r="K5" s="159"/>
    </row>
    <row r="6" spans="2:11" s="167" customFormat="1" x14ac:dyDescent="0.25">
      <c r="B6" s="129" t="s">
        <v>63</v>
      </c>
      <c r="C6" s="130">
        <v>2355</v>
      </c>
      <c r="D6" s="132">
        <v>24</v>
      </c>
      <c r="E6" s="130">
        <v>2464</v>
      </c>
      <c r="F6" s="132">
        <v>25</v>
      </c>
      <c r="G6" s="130">
        <f t="shared" ref="G6:H25" si="0">E6-C6</f>
        <v>109</v>
      </c>
      <c r="H6" s="130">
        <f t="shared" si="0"/>
        <v>1</v>
      </c>
      <c r="I6" s="166"/>
      <c r="J6" s="159"/>
      <c r="K6" s="159"/>
    </row>
    <row r="7" spans="2:11" x14ac:dyDescent="0.25">
      <c r="B7" s="129" t="s">
        <v>64</v>
      </c>
      <c r="C7" s="130">
        <v>8783</v>
      </c>
      <c r="D7" s="132">
        <v>108</v>
      </c>
      <c r="E7" s="130">
        <v>9470</v>
      </c>
      <c r="F7" s="132">
        <v>113</v>
      </c>
      <c r="G7" s="130">
        <f t="shared" si="0"/>
        <v>687</v>
      </c>
      <c r="H7" s="130">
        <f t="shared" si="0"/>
        <v>5</v>
      </c>
      <c r="I7" s="1"/>
      <c r="J7" s="159"/>
      <c r="K7" s="159"/>
    </row>
    <row r="8" spans="2:11" x14ac:dyDescent="0.25">
      <c r="B8" s="129" t="s">
        <v>62</v>
      </c>
      <c r="C8" s="130">
        <v>125250</v>
      </c>
      <c r="D8" s="132">
        <v>2303</v>
      </c>
      <c r="E8" s="130">
        <v>135479</v>
      </c>
      <c r="F8" s="132">
        <v>2399</v>
      </c>
      <c r="G8" s="130">
        <f t="shared" si="0"/>
        <v>10229</v>
      </c>
      <c r="H8" s="130">
        <f t="shared" si="0"/>
        <v>96</v>
      </c>
      <c r="I8" s="1"/>
      <c r="J8" s="159"/>
      <c r="K8" s="159"/>
    </row>
    <row r="9" spans="2:11" x14ac:dyDescent="0.25">
      <c r="B9" s="129" t="s">
        <v>66</v>
      </c>
      <c r="C9" s="130">
        <v>16594</v>
      </c>
      <c r="D9" s="132">
        <v>185</v>
      </c>
      <c r="E9" s="130">
        <v>17268</v>
      </c>
      <c r="F9" s="132">
        <v>192</v>
      </c>
      <c r="G9" s="130">
        <f t="shared" si="0"/>
        <v>674</v>
      </c>
      <c r="H9" s="130">
        <f t="shared" si="0"/>
        <v>7</v>
      </c>
      <c r="I9" s="1"/>
      <c r="J9" s="159"/>
      <c r="K9" s="159"/>
    </row>
    <row r="10" spans="2:11" x14ac:dyDescent="0.25">
      <c r="B10" s="129" t="s">
        <v>65</v>
      </c>
      <c r="C10" s="130">
        <v>8353</v>
      </c>
      <c r="D10" s="132">
        <v>244</v>
      </c>
      <c r="E10" s="130">
        <v>8622</v>
      </c>
      <c r="F10" s="132">
        <v>250</v>
      </c>
      <c r="G10" s="130">
        <f t="shared" si="0"/>
        <v>269</v>
      </c>
      <c r="H10" s="130">
        <f t="shared" si="0"/>
        <v>6</v>
      </c>
      <c r="I10" s="1"/>
      <c r="J10" s="159"/>
      <c r="K10" s="159"/>
    </row>
    <row r="11" spans="2:11" x14ac:dyDescent="0.25">
      <c r="B11" s="137" t="s">
        <v>67</v>
      </c>
      <c r="C11" s="130">
        <v>114264</v>
      </c>
      <c r="D11" s="132">
        <v>1913</v>
      </c>
      <c r="E11" s="130">
        <v>124085</v>
      </c>
      <c r="F11" s="132">
        <v>1996</v>
      </c>
      <c r="G11" s="130">
        <f t="shared" si="0"/>
        <v>9821</v>
      </c>
      <c r="H11" s="130">
        <f t="shared" si="0"/>
        <v>83</v>
      </c>
      <c r="I11" s="1"/>
      <c r="J11" s="159"/>
      <c r="K11" s="159"/>
    </row>
    <row r="12" spans="2:11" x14ac:dyDescent="0.25">
      <c r="B12" s="137" t="s">
        <v>88</v>
      </c>
      <c r="C12" s="130">
        <v>33648</v>
      </c>
      <c r="D12" s="132">
        <v>532</v>
      </c>
      <c r="E12" s="130">
        <v>35490</v>
      </c>
      <c r="F12" s="132">
        <v>545</v>
      </c>
      <c r="G12" s="130">
        <f t="shared" si="0"/>
        <v>1842</v>
      </c>
      <c r="H12" s="130">
        <f t="shared" si="0"/>
        <v>13</v>
      </c>
      <c r="I12" s="1"/>
      <c r="J12" s="159"/>
      <c r="K12" s="159"/>
    </row>
    <row r="13" spans="2:11" x14ac:dyDescent="0.25">
      <c r="B13" s="129" t="s">
        <v>71</v>
      </c>
      <c r="C13" s="130">
        <v>85156</v>
      </c>
      <c r="D13" s="132">
        <v>2031</v>
      </c>
      <c r="E13" s="130">
        <v>91502</v>
      </c>
      <c r="F13" s="132">
        <v>2100</v>
      </c>
      <c r="G13" s="130">
        <f t="shared" si="0"/>
        <v>6346</v>
      </c>
      <c r="H13" s="130">
        <f t="shared" si="0"/>
        <v>69</v>
      </c>
      <c r="I13" s="1"/>
      <c r="J13" s="159"/>
      <c r="K13" s="159"/>
    </row>
    <row r="14" spans="2:11" x14ac:dyDescent="0.25">
      <c r="B14" s="129" t="s">
        <v>73</v>
      </c>
      <c r="C14" s="130">
        <v>43257</v>
      </c>
      <c r="D14" s="132">
        <v>812</v>
      </c>
      <c r="E14" s="130">
        <v>46041</v>
      </c>
      <c r="F14" s="132">
        <v>838</v>
      </c>
      <c r="G14" s="130">
        <f t="shared" si="0"/>
        <v>2784</v>
      </c>
      <c r="H14" s="130">
        <f t="shared" si="0"/>
        <v>26</v>
      </c>
      <c r="I14" s="1"/>
      <c r="J14" s="159"/>
      <c r="K14" s="159"/>
    </row>
    <row r="15" spans="2:11" x14ac:dyDescent="0.25">
      <c r="B15" s="137" t="s">
        <v>72</v>
      </c>
      <c r="C15" s="130">
        <v>18698</v>
      </c>
      <c r="D15" s="132">
        <v>479</v>
      </c>
      <c r="E15" s="130">
        <v>19745</v>
      </c>
      <c r="F15" s="132">
        <v>488</v>
      </c>
      <c r="G15" s="130">
        <f t="shared" si="0"/>
        <v>1047</v>
      </c>
      <c r="H15" s="130">
        <f t="shared" si="0"/>
        <v>9</v>
      </c>
      <c r="I15" s="1"/>
      <c r="J15" s="159"/>
      <c r="K15" s="159"/>
    </row>
    <row r="16" spans="2:11" x14ac:dyDescent="0.25">
      <c r="B16" s="137" t="s">
        <v>75</v>
      </c>
      <c r="C16" s="130">
        <v>27752</v>
      </c>
      <c r="D16" s="132">
        <v>1081</v>
      </c>
      <c r="E16" s="130">
        <v>29401</v>
      </c>
      <c r="F16" s="132">
        <v>1100</v>
      </c>
      <c r="G16" s="130">
        <f t="shared" si="0"/>
        <v>1649</v>
      </c>
      <c r="H16" s="130">
        <f t="shared" si="0"/>
        <v>19</v>
      </c>
      <c r="I16" s="1"/>
      <c r="J16" s="159"/>
      <c r="K16" s="159"/>
    </row>
    <row r="17" spans="2:13" x14ac:dyDescent="0.25">
      <c r="B17" s="137" t="s">
        <v>76</v>
      </c>
      <c r="C17" s="130">
        <v>54296</v>
      </c>
      <c r="D17" s="132">
        <v>1353</v>
      </c>
      <c r="E17" s="130">
        <v>58775</v>
      </c>
      <c r="F17" s="132">
        <v>1385</v>
      </c>
      <c r="G17" s="130">
        <f t="shared" si="0"/>
        <v>4479</v>
      </c>
      <c r="H17" s="130">
        <f t="shared" si="0"/>
        <v>32</v>
      </c>
      <c r="I17" s="1"/>
      <c r="J17" s="159"/>
      <c r="K17" s="159"/>
    </row>
    <row r="18" spans="2:13" x14ac:dyDescent="0.25">
      <c r="B18" s="138" t="s">
        <v>68</v>
      </c>
      <c r="C18" s="139">
        <v>20138</v>
      </c>
      <c r="D18" s="141">
        <v>732</v>
      </c>
      <c r="E18" s="139">
        <v>21380</v>
      </c>
      <c r="F18" s="141">
        <v>742</v>
      </c>
      <c r="G18" s="139">
        <f t="shared" si="0"/>
        <v>1242</v>
      </c>
      <c r="H18" s="139">
        <f t="shared" si="0"/>
        <v>10</v>
      </c>
      <c r="I18" s="1"/>
      <c r="J18" s="159"/>
      <c r="K18" s="159"/>
    </row>
    <row r="19" spans="2:13" x14ac:dyDescent="0.25">
      <c r="B19" s="137" t="s">
        <v>77</v>
      </c>
      <c r="C19" s="130">
        <v>4041</v>
      </c>
      <c r="D19" s="132">
        <v>174</v>
      </c>
      <c r="E19" s="130">
        <v>4228</v>
      </c>
      <c r="F19" s="132">
        <v>176</v>
      </c>
      <c r="G19" s="130">
        <f t="shared" si="0"/>
        <v>187</v>
      </c>
      <c r="H19" s="130">
        <f t="shared" si="0"/>
        <v>2</v>
      </c>
      <c r="I19" s="1"/>
      <c r="J19" s="159"/>
      <c r="K19" s="159"/>
    </row>
    <row r="20" spans="2:13" x14ac:dyDescent="0.25">
      <c r="B20" s="129" t="s">
        <v>78</v>
      </c>
      <c r="C20" s="130">
        <v>32504</v>
      </c>
      <c r="D20" s="132">
        <v>805</v>
      </c>
      <c r="E20" s="130">
        <v>34939</v>
      </c>
      <c r="F20" s="132">
        <v>833</v>
      </c>
      <c r="G20" s="130">
        <f t="shared" si="0"/>
        <v>2435</v>
      </c>
      <c r="H20" s="130">
        <f t="shared" si="0"/>
        <v>28</v>
      </c>
      <c r="I20" s="1"/>
      <c r="J20" s="159"/>
      <c r="K20" s="159"/>
    </row>
    <row r="21" spans="2:13" x14ac:dyDescent="0.25">
      <c r="B21" s="129" t="s">
        <v>79</v>
      </c>
      <c r="C21" s="130">
        <v>48366</v>
      </c>
      <c r="D21" s="132">
        <v>2652</v>
      </c>
      <c r="E21" s="130">
        <v>51209</v>
      </c>
      <c r="F21" s="132">
        <v>2826</v>
      </c>
      <c r="G21" s="130">
        <f t="shared" si="0"/>
        <v>2843</v>
      </c>
      <c r="H21" s="130">
        <f t="shared" si="0"/>
        <v>174</v>
      </c>
      <c r="I21" s="1"/>
      <c r="J21" s="159"/>
      <c r="K21" s="159"/>
    </row>
    <row r="22" spans="2:13" x14ac:dyDescent="0.25">
      <c r="B22" s="129" t="s">
        <v>81</v>
      </c>
      <c r="C22" s="130">
        <v>8087</v>
      </c>
      <c r="D22" s="132">
        <v>364</v>
      </c>
      <c r="E22" s="130">
        <v>8537</v>
      </c>
      <c r="F22" s="132">
        <v>371</v>
      </c>
      <c r="G22" s="130">
        <f t="shared" si="0"/>
        <v>450</v>
      </c>
      <c r="H22" s="130">
        <f>F22-D22</f>
        <v>7</v>
      </c>
      <c r="I22" s="1"/>
      <c r="J22" s="159"/>
      <c r="K22" s="159"/>
    </row>
    <row r="23" spans="2:13" x14ac:dyDescent="0.25">
      <c r="B23" s="129" t="s">
        <v>70</v>
      </c>
      <c r="C23" s="130">
        <v>24625</v>
      </c>
      <c r="D23" s="132">
        <v>525</v>
      </c>
      <c r="E23" s="130">
        <v>25975</v>
      </c>
      <c r="F23" s="132">
        <v>536</v>
      </c>
      <c r="G23" s="130">
        <f t="shared" si="0"/>
        <v>1350</v>
      </c>
      <c r="H23" s="130">
        <f t="shared" si="0"/>
        <v>11</v>
      </c>
      <c r="I23" s="1"/>
      <c r="J23" s="159"/>
      <c r="K23" s="159"/>
    </row>
    <row r="24" spans="2:13" x14ac:dyDescent="0.25">
      <c r="B24" s="129" t="s">
        <v>80</v>
      </c>
      <c r="C24" s="130">
        <v>52701</v>
      </c>
      <c r="D24" s="132">
        <v>1400</v>
      </c>
      <c r="E24" s="130">
        <v>56193</v>
      </c>
      <c r="F24" s="132">
        <v>1433</v>
      </c>
      <c r="G24" s="130">
        <f t="shared" si="0"/>
        <v>3492</v>
      </c>
      <c r="H24" s="130">
        <f t="shared" si="0"/>
        <v>33</v>
      </c>
      <c r="I24" s="1"/>
      <c r="J24" s="159"/>
      <c r="K24" s="159"/>
    </row>
    <row r="25" spans="2:13" x14ac:dyDescent="0.25">
      <c r="B25" s="143" t="s">
        <v>74</v>
      </c>
      <c r="C25" s="144">
        <v>36071</v>
      </c>
      <c r="D25" s="146">
        <v>787</v>
      </c>
      <c r="E25" s="144">
        <v>38014</v>
      </c>
      <c r="F25" s="146">
        <v>873</v>
      </c>
      <c r="G25" s="144">
        <f t="shared" si="0"/>
        <v>1943</v>
      </c>
      <c r="H25" s="144">
        <f t="shared" si="0"/>
        <v>86</v>
      </c>
      <c r="I25" s="1"/>
      <c r="J25" s="159"/>
      <c r="K25" s="159"/>
    </row>
    <row r="26" spans="2:13" x14ac:dyDescent="0.25">
      <c r="B26" s="147" t="s">
        <v>82</v>
      </c>
      <c r="C26" s="148">
        <v>822301</v>
      </c>
      <c r="D26" s="151">
        <v>20108</v>
      </c>
      <c r="E26" s="148">
        <v>880090</v>
      </c>
      <c r="F26" s="151">
        <v>20865</v>
      </c>
      <c r="G26" s="148">
        <f>E26-C26</f>
        <v>57789</v>
      </c>
      <c r="H26" s="148">
        <f>F26-D26</f>
        <v>757</v>
      </c>
      <c r="I26" s="1"/>
      <c r="J26" s="159"/>
      <c r="K26" s="159"/>
    </row>
    <row r="28" spans="2:13" x14ac:dyDescent="0.25">
      <c r="B28" s="164" t="s">
        <v>89</v>
      </c>
    </row>
    <row r="29" spans="2:13" x14ac:dyDescent="0.25">
      <c r="M29" s="124" t="s">
        <v>105</v>
      </c>
    </row>
    <row r="30" spans="2:13" ht="23.25" thickBot="1" x14ac:dyDescent="0.3">
      <c r="B30" s="128" t="s">
        <v>54</v>
      </c>
      <c r="C30" s="128" t="s">
        <v>58</v>
      </c>
      <c r="D30" s="128" t="s">
        <v>90</v>
      </c>
      <c r="E30" s="128" t="s">
        <v>91</v>
      </c>
      <c r="G30" s="128" t="s">
        <v>54</v>
      </c>
      <c r="H30" s="128" t="s">
        <v>91</v>
      </c>
      <c r="J30" s="128" t="s">
        <v>54</v>
      </c>
      <c r="K30" s="128" t="s">
        <v>58</v>
      </c>
    </row>
    <row r="31" spans="2:13" x14ac:dyDescent="0.25">
      <c r="B31" s="129" t="s">
        <v>61</v>
      </c>
      <c r="C31" s="132">
        <v>1643</v>
      </c>
      <c r="D31" s="132">
        <v>4311217</v>
      </c>
      <c r="E31" s="131">
        <f>C31/D31*10000</f>
        <v>3.8109888692682365</v>
      </c>
      <c r="G31" s="137" t="s">
        <v>64</v>
      </c>
      <c r="H31" s="131">
        <v>0.74106816121970631</v>
      </c>
      <c r="J31" s="129" t="s">
        <v>63</v>
      </c>
      <c r="K31" s="132">
        <v>25</v>
      </c>
    </row>
    <row r="32" spans="2:13" x14ac:dyDescent="0.25">
      <c r="B32" s="129" t="s">
        <v>63</v>
      </c>
      <c r="C32" s="132">
        <v>25</v>
      </c>
      <c r="D32" s="132">
        <v>125034</v>
      </c>
      <c r="E32" s="131">
        <f t="shared" ref="E32:E52" si="1">C32/D32*10000</f>
        <v>1.9994561479277637</v>
      </c>
      <c r="G32" s="137" t="s">
        <v>78</v>
      </c>
      <c r="H32" s="131">
        <v>1.4582968248518988</v>
      </c>
      <c r="J32" s="129" t="s">
        <v>64</v>
      </c>
      <c r="K32" s="132">
        <v>113</v>
      </c>
    </row>
    <row r="33" spans="2:11" x14ac:dyDescent="0.25">
      <c r="B33" s="129" t="s">
        <v>64</v>
      </c>
      <c r="C33" s="132">
        <v>113</v>
      </c>
      <c r="D33" s="132">
        <v>1524826</v>
      </c>
      <c r="E33" s="131">
        <f t="shared" si="1"/>
        <v>0.74106816121970631</v>
      </c>
      <c r="G33" s="137" t="s">
        <v>63</v>
      </c>
      <c r="H33" s="131">
        <v>1.9994561479277637</v>
      </c>
      <c r="J33" s="129" t="s">
        <v>77</v>
      </c>
      <c r="K33" s="132">
        <v>176</v>
      </c>
    </row>
    <row r="34" spans="2:11" ht="15" customHeight="1" x14ac:dyDescent="0.25">
      <c r="B34" s="129" t="s">
        <v>62</v>
      </c>
      <c r="C34" s="132">
        <v>2399</v>
      </c>
      <c r="D34" s="132">
        <v>10027602</v>
      </c>
      <c r="E34" s="131">
        <f t="shared" si="1"/>
        <v>2.3923965071609343</v>
      </c>
      <c r="G34" s="137" t="s">
        <v>73</v>
      </c>
      <c r="H34" s="131">
        <v>2.2694313287141288</v>
      </c>
      <c r="J34" s="129" t="s">
        <v>66</v>
      </c>
      <c r="K34" s="132">
        <v>192</v>
      </c>
    </row>
    <row r="35" spans="2:11" x14ac:dyDescent="0.25">
      <c r="B35" s="129" t="s">
        <v>66</v>
      </c>
      <c r="C35" s="132">
        <v>192</v>
      </c>
      <c r="D35" s="132">
        <v>545425</v>
      </c>
      <c r="E35" s="131">
        <f t="shared" si="1"/>
        <v>3.5201906769950035</v>
      </c>
      <c r="G35" s="137" t="s">
        <v>62</v>
      </c>
      <c r="H35" s="131">
        <v>2.3923965071609343</v>
      </c>
      <c r="J35" s="129" t="s">
        <v>65</v>
      </c>
      <c r="K35" s="132">
        <v>250</v>
      </c>
    </row>
    <row r="36" spans="2:11" x14ac:dyDescent="0.25">
      <c r="B36" s="129" t="s">
        <v>65</v>
      </c>
      <c r="C36" s="132">
        <v>250</v>
      </c>
      <c r="D36" s="132">
        <v>532644</v>
      </c>
      <c r="E36" s="131">
        <f t="shared" si="1"/>
        <v>4.6935664346167423</v>
      </c>
      <c r="G36" s="137" t="s">
        <v>76</v>
      </c>
      <c r="H36" s="131">
        <v>2.4063102663446672</v>
      </c>
      <c r="J36" s="129" t="s">
        <v>81</v>
      </c>
      <c r="K36" s="132">
        <v>371</v>
      </c>
    </row>
    <row r="37" spans="2:11" x14ac:dyDescent="0.25">
      <c r="B37" s="137" t="s">
        <v>67</v>
      </c>
      <c r="C37" s="132">
        <v>1996</v>
      </c>
      <c r="D37" s="132">
        <v>4879133</v>
      </c>
      <c r="E37" s="131">
        <f t="shared" si="1"/>
        <v>4.0908907381700805</v>
      </c>
      <c r="G37" s="137" t="s">
        <v>70</v>
      </c>
      <c r="H37" s="131">
        <v>2.8298250893559511</v>
      </c>
      <c r="J37" s="129" t="s">
        <v>72</v>
      </c>
      <c r="K37" s="132">
        <v>488</v>
      </c>
    </row>
    <row r="38" spans="2:11" x14ac:dyDescent="0.25">
      <c r="B38" s="137" t="s">
        <v>88</v>
      </c>
      <c r="C38" s="132">
        <v>545</v>
      </c>
      <c r="D38" s="132">
        <v>1206216</v>
      </c>
      <c r="E38" s="131">
        <f t="shared" si="1"/>
        <v>4.5182620691484772</v>
      </c>
      <c r="G38" s="137" t="s">
        <v>80</v>
      </c>
      <c r="H38" s="131">
        <v>2.9393123280871496</v>
      </c>
      <c r="J38" s="129" t="s">
        <v>70</v>
      </c>
      <c r="K38" s="132">
        <v>536</v>
      </c>
    </row>
    <row r="39" spans="2:11" x14ac:dyDescent="0.25">
      <c r="B39" s="129" t="s">
        <v>71</v>
      </c>
      <c r="C39" s="132">
        <v>2100</v>
      </c>
      <c r="D39" s="132">
        <v>4464119</v>
      </c>
      <c r="E39" s="131">
        <f t="shared" si="1"/>
        <v>4.7041756727363229</v>
      </c>
      <c r="G39" s="137" t="s">
        <v>82</v>
      </c>
      <c r="H39" s="131">
        <v>3.4984036615585445</v>
      </c>
      <c r="J39" s="129" t="s">
        <v>88</v>
      </c>
      <c r="K39" s="132">
        <v>545</v>
      </c>
    </row>
    <row r="40" spans="2:11" x14ac:dyDescent="0.25">
      <c r="B40" s="129" t="s">
        <v>73</v>
      </c>
      <c r="C40" s="132">
        <v>838</v>
      </c>
      <c r="D40" s="132">
        <v>3692555</v>
      </c>
      <c r="E40" s="131">
        <f t="shared" si="1"/>
        <v>2.2694313287141288</v>
      </c>
      <c r="G40" s="137" t="s">
        <v>66</v>
      </c>
      <c r="H40" s="131">
        <v>3.5201906769950035</v>
      </c>
      <c r="J40" s="129" t="s">
        <v>68</v>
      </c>
      <c r="K40" s="132">
        <v>742</v>
      </c>
    </row>
    <row r="41" spans="2:11" x14ac:dyDescent="0.25">
      <c r="B41" s="137" t="s">
        <v>72</v>
      </c>
      <c r="C41" s="132">
        <v>488</v>
      </c>
      <c r="D41" s="132">
        <v>870165</v>
      </c>
      <c r="E41" s="131">
        <f t="shared" si="1"/>
        <v>5.6081317910970911</v>
      </c>
      <c r="G41" s="137" t="s">
        <v>61</v>
      </c>
      <c r="H41" s="131">
        <v>3.8109888692682365</v>
      </c>
      <c r="J41" s="129" t="s">
        <v>78</v>
      </c>
      <c r="K41" s="132">
        <v>833</v>
      </c>
    </row>
    <row r="42" spans="2:11" x14ac:dyDescent="0.25">
      <c r="B42" s="137" t="s">
        <v>75</v>
      </c>
      <c r="C42" s="132">
        <v>1100</v>
      </c>
      <c r="D42" s="132">
        <v>1512672</v>
      </c>
      <c r="E42" s="131">
        <f t="shared" si="1"/>
        <v>7.2719003194347485</v>
      </c>
      <c r="G42" s="137" t="s">
        <v>67</v>
      </c>
      <c r="H42" s="131">
        <v>4.0908907381700805</v>
      </c>
      <c r="J42" s="129" t="s">
        <v>73</v>
      </c>
      <c r="K42" s="132">
        <v>838</v>
      </c>
    </row>
    <row r="43" spans="2:11" x14ac:dyDescent="0.25">
      <c r="B43" s="137" t="s">
        <v>76</v>
      </c>
      <c r="C43" s="132">
        <v>1385</v>
      </c>
      <c r="D43" s="132">
        <v>5755700</v>
      </c>
      <c r="E43" s="131">
        <f t="shared" si="1"/>
        <v>2.4063102663446672</v>
      </c>
      <c r="G43" s="137" t="s">
        <v>88</v>
      </c>
      <c r="H43" s="131">
        <v>4.5182620691484772</v>
      </c>
      <c r="J43" s="129" t="s">
        <v>74</v>
      </c>
      <c r="K43" s="132">
        <v>873</v>
      </c>
    </row>
    <row r="44" spans="2:11" x14ac:dyDescent="0.25">
      <c r="B44" s="138" t="s">
        <v>68</v>
      </c>
      <c r="C44" s="141">
        <v>742</v>
      </c>
      <c r="D44" s="141">
        <v>1293941</v>
      </c>
      <c r="E44" s="140">
        <f t="shared" si="1"/>
        <v>5.7344191118451313</v>
      </c>
      <c r="G44" s="137" t="s">
        <v>65</v>
      </c>
      <c r="H44" s="131">
        <v>4.6935664346167423</v>
      </c>
      <c r="J44" s="129" t="s">
        <v>75</v>
      </c>
      <c r="K44" s="132">
        <v>1100</v>
      </c>
    </row>
    <row r="45" spans="2:11" x14ac:dyDescent="0.25">
      <c r="B45" s="137" t="s">
        <v>77</v>
      </c>
      <c r="C45" s="132">
        <v>176</v>
      </c>
      <c r="D45" s="132">
        <v>300516</v>
      </c>
      <c r="E45" s="131">
        <f t="shared" si="1"/>
        <v>5.8565933261456964</v>
      </c>
      <c r="G45" s="137" t="s">
        <v>71</v>
      </c>
      <c r="H45" s="131">
        <v>4.7041756727363229</v>
      </c>
      <c r="J45" s="129" t="s">
        <v>76</v>
      </c>
      <c r="K45" s="132">
        <v>1385</v>
      </c>
    </row>
    <row r="46" spans="2:11" x14ac:dyDescent="0.25">
      <c r="B46" s="129" t="s">
        <v>78</v>
      </c>
      <c r="C46" s="132">
        <v>833</v>
      </c>
      <c r="D46" s="132">
        <v>5712143</v>
      </c>
      <c r="E46" s="131">
        <f t="shared" si="1"/>
        <v>1.4582968248518988</v>
      </c>
      <c r="G46" s="137" t="s">
        <v>74</v>
      </c>
      <c r="H46" s="131">
        <v>5.4169063321959694</v>
      </c>
      <c r="J46" s="129" t="s">
        <v>80</v>
      </c>
      <c r="K46" s="132">
        <v>1433</v>
      </c>
    </row>
    <row r="47" spans="2:11" x14ac:dyDescent="0.25">
      <c r="B47" s="129" t="s">
        <v>79</v>
      </c>
      <c r="C47" s="132">
        <v>2826</v>
      </c>
      <c r="D47" s="132">
        <v>3953305</v>
      </c>
      <c r="E47" s="131">
        <f t="shared" si="1"/>
        <v>7.1484492089530152</v>
      </c>
      <c r="G47" s="137" t="s">
        <v>72</v>
      </c>
      <c r="H47" s="131">
        <v>5.6081317910970911</v>
      </c>
      <c r="J47" s="129" t="s">
        <v>61</v>
      </c>
      <c r="K47" s="132">
        <v>1643</v>
      </c>
    </row>
    <row r="48" spans="2:11" x14ac:dyDescent="0.25">
      <c r="B48" s="129" t="s">
        <v>81</v>
      </c>
      <c r="C48" s="132">
        <v>371</v>
      </c>
      <c r="D48" s="132">
        <v>553254</v>
      </c>
      <c r="E48" s="131">
        <f t="shared" si="1"/>
        <v>6.7057807083184215</v>
      </c>
      <c r="G48" s="137" t="s">
        <v>68</v>
      </c>
      <c r="H48" s="131">
        <v>5.7344191118451313</v>
      </c>
      <c r="J48" s="129" t="s">
        <v>67</v>
      </c>
      <c r="K48" s="132">
        <v>1996</v>
      </c>
    </row>
    <row r="49" spans="2:13" x14ac:dyDescent="0.25">
      <c r="B49" s="129" t="s">
        <v>70</v>
      </c>
      <c r="C49" s="132">
        <v>536</v>
      </c>
      <c r="D49" s="132">
        <v>1894110</v>
      </c>
      <c r="E49" s="131">
        <f t="shared" si="1"/>
        <v>2.8298250893559511</v>
      </c>
      <c r="G49" s="137" t="s">
        <v>77</v>
      </c>
      <c r="H49" s="131">
        <v>5.8565933261456964</v>
      </c>
      <c r="J49" s="129" t="s">
        <v>71</v>
      </c>
      <c r="K49" s="132">
        <v>2100</v>
      </c>
    </row>
    <row r="50" spans="2:13" x14ac:dyDescent="0.25">
      <c r="B50" s="129" t="s">
        <v>80</v>
      </c>
      <c r="C50" s="132">
        <v>1433</v>
      </c>
      <c r="D50" s="132">
        <v>4875290</v>
      </c>
      <c r="E50" s="131">
        <f t="shared" si="1"/>
        <v>2.9393123280871496</v>
      </c>
      <c r="G50" s="137" t="s">
        <v>81</v>
      </c>
      <c r="H50" s="131">
        <v>6.7057807083184215</v>
      </c>
      <c r="J50" s="129" t="s">
        <v>62</v>
      </c>
      <c r="K50" s="132">
        <v>2399</v>
      </c>
    </row>
    <row r="51" spans="2:13" x14ac:dyDescent="0.25">
      <c r="B51" s="143" t="s">
        <v>74</v>
      </c>
      <c r="C51" s="146">
        <v>873</v>
      </c>
      <c r="D51" s="146">
        <v>1611621</v>
      </c>
      <c r="E51" s="145">
        <f t="shared" si="1"/>
        <v>5.4169063321959694</v>
      </c>
      <c r="G51" s="137" t="s">
        <v>79</v>
      </c>
      <c r="H51" s="131">
        <v>7.1484492089530152</v>
      </c>
      <c r="J51" s="129" t="s">
        <v>79</v>
      </c>
      <c r="K51" s="132">
        <v>2826</v>
      </c>
    </row>
    <row r="52" spans="2:13" x14ac:dyDescent="0.25">
      <c r="B52" s="147" t="s">
        <v>82</v>
      </c>
      <c r="C52" s="151">
        <v>20865</v>
      </c>
      <c r="D52" s="151">
        <v>59641488</v>
      </c>
      <c r="E52" s="149">
        <f t="shared" si="1"/>
        <v>3.4984036615585445</v>
      </c>
      <c r="G52" s="137" t="s">
        <v>75</v>
      </c>
      <c r="H52" s="131">
        <v>7.2719003194347485</v>
      </c>
      <c r="J52" s="129" t="s">
        <v>82</v>
      </c>
      <c r="K52" s="132">
        <v>20865</v>
      </c>
    </row>
    <row r="54" spans="2:13" x14ac:dyDescent="0.25">
      <c r="B54" s="165" t="s">
        <v>93</v>
      </c>
    </row>
    <row r="56" spans="2:13" ht="23.25" thickBot="1" x14ac:dyDescent="0.3">
      <c r="B56" s="128" t="s">
        <v>54</v>
      </c>
      <c r="C56" s="128" t="s">
        <v>94</v>
      </c>
      <c r="D56" s="128" t="s">
        <v>90</v>
      </c>
      <c r="E56" s="128" t="s">
        <v>95</v>
      </c>
      <c r="G56" s="128" t="s">
        <v>54</v>
      </c>
      <c r="H56" s="128" t="s">
        <v>94</v>
      </c>
      <c r="J56" s="128" t="s">
        <v>54</v>
      </c>
      <c r="K56" s="128" t="s">
        <v>95</v>
      </c>
      <c r="M56" s="124" t="s">
        <v>106</v>
      </c>
    </row>
    <row r="57" spans="2:13" x14ac:dyDescent="0.25">
      <c r="B57" s="129" t="s">
        <v>61</v>
      </c>
      <c r="C57" s="131">
        <v>1808.2</v>
      </c>
      <c r="D57" s="132">
        <v>4311217</v>
      </c>
      <c r="E57" s="131">
        <f>C57/D57*10000</f>
        <v>4.1941753337862604</v>
      </c>
      <c r="G57" s="129" t="s">
        <v>63</v>
      </c>
      <c r="H57" s="131">
        <v>27.1</v>
      </c>
      <c r="J57" s="129" t="s">
        <v>64</v>
      </c>
      <c r="K57" s="131">
        <v>0.73910072362354784</v>
      </c>
    </row>
    <row r="58" spans="2:13" x14ac:dyDescent="0.25">
      <c r="B58" s="129" t="s">
        <v>63</v>
      </c>
      <c r="C58" s="131">
        <v>27.1</v>
      </c>
      <c r="D58" s="132">
        <v>125034</v>
      </c>
      <c r="E58" s="131">
        <f t="shared" ref="E58:E78" si="2">C58/D58*10000</f>
        <v>2.1674104643536958</v>
      </c>
      <c r="G58" s="129" t="s">
        <v>64</v>
      </c>
      <c r="H58" s="131">
        <v>112.7</v>
      </c>
      <c r="J58" s="129" t="s">
        <v>78</v>
      </c>
      <c r="K58" s="131">
        <v>1.5878454023297386</v>
      </c>
    </row>
    <row r="59" spans="2:13" x14ac:dyDescent="0.25">
      <c r="B59" s="129" t="s">
        <v>64</v>
      </c>
      <c r="C59" s="131">
        <v>112.7</v>
      </c>
      <c r="D59" s="132">
        <v>1524826</v>
      </c>
      <c r="E59" s="131">
        <f t="shared" si="2"/>
        <v>0.73910072362354784</v>
      </c>
      <c r="G59" s="129" t="s">
        <v>97</v>
      </c>
      <c r="H59" s="131">
        <v>187</v>
      </c>
      <c r="J59" s="129" t="s">
        <v>63</v>
      </c>
      <c r="K59" s="131">
        <v>2.1674104643536958</v>
      </c>
    </row>
    <row r="60" spans="2:13" x14ac:dyDescent="0.25">
      <c r="B60" s="129" t="s">
        <v>62</v>
      </c>
      <c r="C60" s="131">
        <v>2358.6999999999998</v>
      </c>
      <c r="D60" s="132">
        <v>10027602</v>
      </c>
      <c r="E60" s="131">
        <f t="shared" si="2"/>
        <v>2.3522074370323032</v>
      </c>
      <c r="G60" s="137" t="s">
        <v>77</v>
      </c>
      <c r="H60" s="131">
        <v>223.8</v>
      </c>
      <c r="J60" s="129" t="s">
        <v>62</v>
      </c>
      <c r="K60" s="131">
        <v>2.3522074370323032</v>
      </c>
    </row>
    <row r="61" spans="2:13" x14ac:dyDescent="0.25">
      <c r="B61" s="129" t="s">
        <v>97</v>
      </c>
      <c r="C61" s="131">
        <v>187</v>
      </c>
      <c r="D61" s="132">
        <v>545425</v>
      </c>
      <c r="E61" s="131">
        <f t="shared" si="2"/>
        <v>3.4285190447815923</v>
      </c>
      <c r="G61" s="129" t="s">
        <v>98</v>
      </c>
      <c r="H61" s="131">
        <v>250.6</v>
      </c>
      <c r="J61" s="129" t="s">
        <v>73</v>
      </c>
      <c r="K61" s="131">
        <v>2.4904165273096814</v>
      </c>
    </row>
    <row r="62" spans="2:13" x14ac:dyDescent="0.25">
      <c r="B62" s="129" t="s">
        <v>98</v>
      </c>
      <c r="C62" s="131">
        <v>250.6</v>
      </c>
      <c r="D62" s="132">
        <v>532644</v>
      </c>
      <c r="E62" s="131">
        <f t="shared" si="2"/>
        <v>4.7048309940598223</v>
      </c>
      <c r="G62" s="129" t="s">
        <v>81</v>
      </c>
      <c r="H62" s="131">
        <v>466.6</v>
      </c>
      <c r="J62" s="137" t="s">
        <v>76</v>
      </c>
      <c r="K62" s="131">
        <v>2.94021578609031</v>
      </c>
    </row>
    <row r="63" spans="2:13" x14ac:dyDescent="0.25">
      <c r="B63" s="137" t="s">
        <v>67</v>
      </c>
      <c r="C63" s="131">
        <v>1999.4</v>
      </c>
      <c r="D63" s="132">
        <v>4879133</v>
      </c>
      <c r="E63" s="131">
        <f t="shared" si="2"/>
        <v>4.0978591893272842</v>
      </c>
      <c r="G63" s="137" t="s">
        <v>72</v>
      </c>
      <c r="H63" s="131">
        <v>553.4</v>
      </c>
      <c r="J63" s="129" t="s">
        <v>97</v>
      </c>
      <c r="K63" s="131">
        <v>3.4285190447815923</v>
      </c>
    </row>
    <row r="64" spans="2:13" x14ac:dyDescent="0.25">
      <c r="B64" s="137" t="s">
        <v>88</v>
      </c>
      <c r="C64" s="131">
        <v>557.4</v>
      </c>
      <c r="D64" s="132">
        <v>1206216</v>
      </c>
      <c r="E64" s="131">
        <f t="shared" si="2"/>
        <v>4.621062894208003</v>
      </c>
      <c r="G64" s="137" t="s">
        <v>88</v>
      </c>
      <c r="H64" s="131">
        <v>557.4</v>
      </c>
      <c r="J64" s="129" t="s">
        <v>70</v>
      </c>
      <c r="K64" s="131">
        <v>3.4290511110759145</v>
      </c>
    </row>
    <row r="65" spans="2:11" x14ac:dyDescent="0.25">
      <c r="B65" s="129" t="s">
        <v>71</v>
      </c>
      <c r="C65" s="131">
        <v>2311.9</v>
      </c>
      <c r="D65" s="132">
        <v>4464119</v>
      </c>
      <c r="E65" s="131">
        <f t="shared" si="2"/>
        <v>5.1788493989519546</v>
      </c>
      <c r="G65" s="129" t="s">
        <v>70</v>
      </c>
      <c r="H65" s="131">
        <v>649.5</v>
      </c>
      <c r="J65" s="129" t="s">
        <v>80</v>
      </c>
      <c r="K65" s="131">
        <v>3.7472642653052435</v>
      </c>
    </row>
    <row r="66" spans="2:11" x14ac:dyDescent="0.25">
      <c r="B66" s="129" t="s">
        <v>73</v>
      </c>
      <c r="C66" s="131">
        <v>919.6</v>
      </c>
      <c r="D66" s="132">
        <v>3692555</v>
      </c>
      <c r="E66" s="131">
        <f t="shared" si="2"/>
        <v>2.4904165273096814</v>
      </c>
      <c r="G66" s="129" t="s">
        <v>78</v>
      </c>
      <c r="H66" s="131">
        <v>907</v>
      </c>
      <c r="J66" s="137" t="s">
        <v>82</v>
      </c>
      <c r="K66" s="131">
        <v>3.9718827940711341</v>
      </c>
    </row>
    <row r="67" spans="2:11" x14ac:dyDescent="0.25">
      <c r="B67" s="137" t="s">
        <v>72</v>
      </c>
      <c r="C67" s="131">
        <v>553.4</v>
      </c>
      <c r="D67" s="132">
        <v>870165</v>
      </c>
      <c r="E67" s="131">
        <f t="shared" si="2"/>
        <v>6.3597133876908405</v>
      </c>
      <c r="G67" s="137" t="s">
        <v>68</v>
      </c>
      <c r="H67" s="131">
        <v>911.5</v>
      </c>
      <c r="J67" s="137" t="s">
        <v>67</v>
      </c>
      <c r="K67" s="131">
        <v>4.0978591893272842</v>
      </c>
    </row>
    <row r="68" spans="2:11" x14ac:dyDescent="0.25">
      <c r="B68" s="137" t="s">
        <v>75</v>
      </c>
      <c r="C68" s="131">
        <v>1310.9</v>
      </c>
      <c r="D68" s="132">
        <v>1512672</v>
      </c>
      <c r="E68" s="131">
        <f t="shared" si="2"/>
        <v>8.666121935224556</v>
      </c>
      <c r="G68" s="129" t="s">
        <v>73</v>
      </c>
      <c r="H68" s="131">
        <v>919.6</v>
      </c>
      <c r="J68" s="129" t="s">
        <v>61</v>
      </c>
      <c r="K68" s="131">
        <v>4.1941753337862604</v>
      </c>
    </row>
    <row r="69" spans="2:11" x14ac:dyDescent="0.25">
      <c r="B69" s="137" t="s">
        <v>76</v>
      </c>
      <c r="C69" s="131">
        <v>1692.3</v>
      </c>
      <c r="D69" s="132">
        <v>5755700</v>
      </c>
      <c r="E69" s="131">
        <f t="shared" si="2"/>
        <v>2.94021578609031</v>
      </c>
      <c r="G69" s="129" t="s">
        <v>74</v>
      </c>
      <c r="H69" s="131">
        <v>993</v>
      </c>
      <c r="J69" s="137" t="s">
        <v>88</v>
      </c>
      <c r="K69" s="131">
        <v>4.621062894208003</v>
      </c>
    </row>
    <row r="70" spans="2:11" x14ac:dyDescent="0.25">
      <c r="B70" s="137" t="s">
        <v>68</v>
      </c>
      <c r="C70" s="131">
        <v>911.5</v>
      </c>
      <c r="D70" s="132">
        <v>1293941</v>
      </c>
      <c r="E70" s="131">
        <f t="shared" si="2"/>
        <v>7.0443706475024754</v>
      </c>
      <c r="G70" s="137" t="s">
        <v>75</v>
      </c>
      <c r="H70" s="131">
        <v>1310.9</v>
      </c>
      <c r="J70" s="129" t="s">
        <v>98</v>
      </c>
      <c r="K70" s="131">
        <v>4.7048309940598223</v>
      </c>
    </row>
    <row r="71" spans="2:11" x14ac:dyDescent="0.25">
      <c r="B71" s="137" t="s">
        <v>77</v>
      </c>
      <c r="C71" s="131">
        <v>223.8</v>
      </c>
      <c r="D71" s="132">
        <v>300516</v>
      </c>
      <c r="E71" s="131">
        <f t="shared" si="2"/>
        <v>7.4471908317693574</v>
      </c>
      <c r="G71" s="137" t="s">
        <v>76</v>
      </c>
      <c r="H71" s="131">
        <v>1692.3</v>
      </c>
      <c r="J71" s="129" t="s">
        <v>71</v>
      </c>
      <c r="K71" s="131">
        <v>5.1788493989519546</v>
      </c>
    </row>
    <row r="72" spans="2:11" x14ac:dyDescent="0.25">
      <c r="B72" s="129" t="s">
        <v>78</v>
      </c>
      <c r="C72" s="131">
        <v>907</v>
      </c>
      <c r="D72" s="132">
        <v>5712143</v>
      </c>
      <c r="E72" s="131">
        <f t="shared" si="2"/>
        <v>1.5878454023297386</v>
      </c>
      <c r="G72" s="129" t="s">
        <v>61</v>
      </c>
      <c r="H72" s="131">
        <v>1808.2</v>
      </c>
      <c r="J72" s="137" t="s">
        <v>74</v>
      </c>
      <c r="K72" s="131">
        <v>6.1614982678930099</v>
      </c>
    </row>
    <row r="73" spans="2:11" x14ac:dyDescent="0.25">
      <c r="B73" s="129" t="s">
        <v>79</v>
      </c>
      <c r="C73" s="131">
        <v>3621.5</v>
      </c>
      <c r="D73" s="132">
        <v>3953305</v>
      </c>
      <c r="E73" s="131">
        <f t="shared" si="2"/>
        <v>9.1606896002205751</v>
      </c>
      <c r="G73" s="129" t="s">
        <v>80</v>
      </c>
      <c r="H73" s="131">
        <v>1826.9</v>
      </c>
      <c r="J73" s="137" t="s">
        <v>72</v>
      </c>
      <c r="K73" s="131">
        <v>6.3597133876908405</v>
      </c>
    </row>
    <row r="74" spans="2:11" x14ac:dyDescent="0.25">
      <c r="B74" s="129" t="s">
        <v>81</v>
      </c>
      <c r="C74" s="131">
        <v>466.6</v>
      </c>
      <c r="D74" s="132">
        <v>553254</v>
      </c>
      <c r="E74" s="131">
        <f t="shared" si="2"/>
        <v>8.4337392951519554</v>
      </c>
      <c r="G74" s="137" t="s">
        <v>67</v>
      </c>
      <c r="H74" s="131">
        <v>1999.4</v>
      </c>
      <c r="J74" s="137" t="s">
        <v>68</v>
      </c>
      <c r="K74" s="131">
        <v>7.0443706475024754</v>
      </c>
    </row>
    <row r="75" spans="2:11" x14ac:dyDescent="0.25">
      <c r="B75" s="129" t="s">
        <v>70</v>
      </c>
      <c r="C75" s="131">
        <v>649.5</v>
      </c>
      <c r="D75" s="132">
        <v>1894110</v>
      </c>
      <c r="E75" s="131">
        <f t="shared" si="2"/>
        <v>3.4290511110759145</v>
      </c>
      <c r="G75" s="129" t="s">
        <v>71</v>
      </c>
      <c r="H75" s="131">
        <v>2311.9</v>
      </c>
      <c r="J75" s="137" t="s">
        <v>77</v>
      </c>
      <c r="K75" s="131">
        <v>7.4471908317693574</v>
      </c>
    </row>
    <row r="76" spans="2:11" x14ac:dyDescent="0.25">
      <c r="B76" s="129" t="s">
        <v>80</v>
      </c>
      <c r="C76" s="131">
        <v>1826.9</v>
      </c>
      <c r="D76" s="132">
        <v>4875290</v>
      </c>
      <c r="E76" s="131">
        <f t="shared" si="2"/>
        <v>3.7472642653052435</v>
      </c>
      <c r="G76" s="129" t="s">
        <v>62</v>
      </c>
      <c r="H76" s="131">
        <v>2358.6999999999998</v>
      </c>
      <c r="J76" s="129" t="s">
        <v>81</v>
      </c>
      <c r="K76" s="131">
        <v>8.4337392951519554</v>
      </c>
    </row>
    <row r="77" spans="2:11" x14ac:dyDescent="0.25">
      <c r="B77" s="143" t="s">
        <v>74</v>
      </c>
      <c r="C77" s="145">
        <v>993</v>
      </c>
      <c r="D77" s="146">
        <v>1611621</v>
      </c>
      <c r="E77" s="145">
        <f t="shared" si="2"/>
        <v>6.1614982678930099</v>
      </c>
      <c r="G77" s="129" t="s">
        <v>79</v>
      </c>
      <c r="H77" s="131">
        <v>3621.5</v>
      </c>
      <c r="J77" s="137" t="s">
        <v>75</v>
      </c>
      <c r="K77" s="131">
        <v>8.666121935224556</v>
      </c>
    </row>
    <row r="78" spans="2:11" x14ac:dyDescent="0.25">
      <c r="B78" s="147" t="s">
        <v>99</v>
      </c>
      <c r="C78" s="149">
        <v>23688.9</v>
      </c>
      <c r="D78" s="151">
        <v>59641488</v>
      </c>
      <c r="E78" s="149">
        <f t="shared" si="2"/>
        <v>3.9718827940711341</v>
      </c>
      <c r="G78" s="129" t="s">
        <v>99</v>
      </c>
      <c r="H78" s="131">
        <v>23688.9</v>
      </c>
      <c r="J78" s="129" t="s">
        <v>79</v>
      </c>
      <c r="K78" s="131">
        <v>9.1606896002205751</v>
      </c>
    </row>
  </sheetData>
  <mergeCells count="4">
    <mergeCell ref="B3:B4"/>
    <mergeCell ref="C3:D3"/>
    <mergeCell ref="E3:F3"/>
    <mergeCell ref="G3:H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80"/>
  <sheetViews>
    <sheetView topLeftCell="A28" zoomScale="85" zoomScaleNormal="85" workbookViewId="0">
      <selection activeCell="U43" sqref="U43"/>
    </sheetView>
  </sheetViews>
  <sheetFormatPr defaultRowHeight="15" x14ac:dyDescent="0.25"/>
  <cols>
    <col min="1" max="1" width="7" customWidth="1"/>
    <col min="2" max="2" width="14.140625" customWidth="1"/>
    <col min="3" max="5" width="15.7109375" customWidth="1"/>
    <col min="6" max="6" width="13" customWidth="1"/>
    <col min="7" max="7" width="13.28515625" customWidth="1"/>
    <col min="8" max="8" width="13.7109375" customWidth="1"/>
    <col min="9" max="9" width="7.28515625" customWidth="1"/>
    <col min="10" max="10" width="13.5703125" customWidth="1"/>
    <col min="11" max="12" width="15.140625" customWidth="1"/>
    <col min="13" max="14" width="15" customWidth="1"/>
    <col min="15" max="15" width="11.42578125" customWidth="1"/>
    <col min="16" max="16" width="14.7109375" customWidth="1"/>
  </cols>
  <sheetData>
    <row r="3" spans="2:9" x14ac:dyDescent="0.25">
      <c r="B3" s="26" t="s">
        <v>107</v>
      </c>
    </row>
    <row r="5" spans="2:9" x14ac:dyDescent="0.25">
      <c r="B5" s="189" t="s">
        <v>54</v>
      </c>
      <c r="C5" s="191">
        <v>2018</v>
      </c>
      <c r="D5" s="188"/>
      <c r="E5" s="191">
        <v>2019</v>
      </c>
      <c r="F5" s="188"/>
      <c r="G5" s="191" t="s">
        <v>85</v>
      </c>
      <c r="H5" s="191"/>
    </row>
    <row r="6" spans="2:9" ht="23.25" thickBot="1" x14ac:dyDescent="0.3">
      <c r="B6" s="190"/>
      <c r="C6" s="127" t="s">
        <v>86</v>
      </c>
      <c r="D6" s="128" t="s">
        <v>87</v>
      </c>
      <c r="E6" s="127" t="s">
        <v>86</v>
      </c>
      <c r="F6" s="128" t="s">
        <v>87</v>
      </c>
      <c r="G6" s="127" t="s">
        <v>86</v>
      </c>
      <c r="H6" s="127" t="s">
        <v>87</v>
      </c>
    </row>
    <row r="7" spans="2:9" x14ac:dyDescent="0.25">
      <c r="B7" s="129" t="s">
        <v>61</v>
      </c>
      <c r="C7" s="130">
        <v>316</v>
      </c>
      <c r="D7" s="131">
        <v>358.1</v>
      </c>
      <c r="E7" s="130">
        <v>312</v>
      </c>
      <c r="F7" s="131">
        <v>352.7</v>
      </c>
      <c r="G7" s="130">
        <f>E7-C7</f>
        <v>-4</v>
      </c>
      <c r="H7" s="133">
        <f>F7-D7</f>
        <v>-5.4000000000000341</v>
      </c>
      <c r="I7" s="1"/>
    </row>
    <row r="8" spans="2:9" x14ac:dyDescent="0.25">
      <c r="B8" s="129" t="s">
        <v>63</v>
      </c>
      <c r="C8" s="130">
        <v>8</v>
      </c>
      <c r="D8" s="131">
        <v>3.1</v>
      </c>
      <c r="E8" s="130">
        <v>8</v>
      </c>
      <c r="F8" s="131">
        <v>3.1</v>
      </c>
      <c r="G8" s="130">
        <f>E8-C8</f>
        <v>0</v>
      </c>
      <c r="H8" s="133">
        <f t="shared" ref="H8:H27" si="0">F8-D8</f>
        <v>0</v>
      </c>
      <c r="I8" s="1"/>
    </row>
    <row r="9" spans="2:9" x14ac:dyDescent="0.25">
      <c r="B9" s="129" t="s">
        <v>64</v>
      </c>
      <c r="C9" s="130">
        <v>11</v>
      </c>
      <c r="D9" s="131">
        <v>25.6</v>
      </c>
      <c r="E9" s="130">
        <v>11</v>
      </c>
      <c r="F9" s="131">
        <v>25.6</v>
      </c>
      <c r="G9" s="130">
        <f t="shared" ref="G9:G27" si="1">E9-C9</f>
        <v>0</v>
      </c>
      <c r="H9" s="133">
        <f t="shared" si="0"/>
        <v>0</v>
      </c>
      <c r="I9" s="1"/>
    </row>
    <row r="10" spans="2:9" x14ac:dyDescent="0.25">
      <c r="B10" s="129" t="s">
        <v>62</v>
      </c>
      <c r="C10" s="130">
        <v>730</v>
      </c>
      <c r="D10" s="131">
        <v>931.4</v>
      </c>
      <c r="E10" s="130">
        <v>748</v>
      </c>
      <c r="F10" s="131">
        <v>932.8</v>
      </c>
      <c r="G10" s="130">
        <f t="shared" si="1"/>
        <v>18</v>
      </c>
      <c r="H10" s="133">
        <f t="shared" si="0"/>
        <v>1.3999999999999773</v>
      </c>
      <c r="I10" s="1"/>
    </row>
    <row r="11" spans="2:9" x14ac:dyDescent="0.25">
      <c r="B11" s="129" t="s">
        <v>66</v>
      </c>
      <c r="C11" s="135">
        <v>38</v>
      </c>
      <c r="D11" s="168">
        <v>14.3</v>
      </c>
      <c r="E11" s="135">
        <v>42</v>
      </c>
      <c r="F11" s="168">
        <v>14.5</v>
      </c>
      <c r="G11" s="135">
        <v>1</v>
      </c>
      <c r="H11" s="136">
        <v>0.40000000000000036</v>
      </c>
      <c r="I11" s="1"/>
    </row>
    <row r="12" spans="2:9" x14ac:dyDescent="0.25">
      <c r="B12" s="129" t="s">
        <v>65</v>
      </c>
      <c r="C12" s="135">
        <v>161</v>
      </c>
      <c r="D12" s="168">
        <v>93.6</v>
      </c>
      <c r="E12" s="135">
        <v>158</v>
      </c>
      <c r="F12" s="168">
        <v>82</v>
      </c>
      <c r="G12" s="135">
        <v>-1</v>
      </c>
      <c r="H12" s="136">
        <v>1.5</v>
      </c>
      <c r="I12" s="1"/>
    </row>
    <row r="13" spans="2:9" x14ac:dyDescent="0.25">
      <c r="B13" s="137" t="s">
        <v>67</v>
      </c>
      <c r="C13" s="130">
        <v>393</v>
      </c>
      <c r="D13" s="131">
        <v>369</v>
      </c>
      <c r="E13" s="130">
        <v>394</v>
      </c>
      <c r="F13" s="131">
        <v>369.9</v>
      </c>
      <c r="G13" s="130">
        <f t="shared" si="1"/>
        <v>1</v>
      </c>
      <c r="H13" s="133">
        <f t="shared" si="0"/>
        <v>0.89999999999997726</v>
      </c>
      <c r="I13" s="1"/>
    </row>
    <row r="14" spans="2:9" x14ac:dyDescent="0.25">
      <c r="B14" s="137" t="s">
        <v>88</v>
      </c>
      <c r="C14" s="130">
        <v>137</v>
      </c>
      <c r="D14" s="131">
        <v>139.9</v>
      </c>
      <c r="E14" s="130">
        <v>137</v>
      </c>
      <c r="F14" s="131">
        <v>140.19999999999999</v>
      </c>
      <c r="G14" s="130">
        <f t="shared" si="1"/>
        <v>0</v>
      </c>
      <c r="H14" s="133">
        <f t="shared" si="0"/>
        <v>0.29999999999998295</v>
      </c>
      <c r="I14" s="1"/>
    </row>
    <row r="15" spans="2:9" x14ac:dyDescent="0.25">
      <c r="B15" s="129" t="s">
        <v>71</v>
      </c>
      <c r="C15" s="130">
        <v>334</v>
      </c>
      <c r="D15" s="131">
        <v>651.29999999999995</v>
      </c>
      <c r="E15" s="130">
        <v>331</v>
      </c>
      <c r="F15" s="131">
        <v>639.5</v>
      </c>
      <c r="G15" s="130">
        <f t="shared" si="1"/>
        <v>-3</v>
      </c>
      <c r="H15" s="133">
        <f>F15-D15</f>
        <v>-11.799999999999955</v>
      </c>
      <c r="I15" s="1"/>
    </row>
    <row r="16" spans="2:9" x14ac:dyDescent="0.25">
      <c r="B16" s="129" t="s">
        <v>73</v>
      </c>
      <c r="C16" s="130">
        <v>153</v>
      </c>
      <c r="D16" s="131">
        <v>164.6</v>
      </c>
      <c r="E16" s="130">
        <v>155</v>
      </c>
      <c r="F16" s="131">
        <v>165.5</v>
      </c>
      <c r="G16" s="130">
        <f t="shared" si="1"/>
        <v>2</v>
      </c>
      <c r="H16" s="133">
        <f t="shared" si="0"/>
        <v>0.90000000000000568</v>
      </c>
      <c r="I16" s="1"/>
    </row>
    <row r="17" spans="2:17" x14ac:dyDescent="0.25">
      <c r="B17" s="137" t="s">
        <v>72</v>
      </c>
      <c r="C17" s="130">
        <v>76</v>
      </c>
      <c r="D17" s="131">
        <v>49</v>
      </c>
      <c r="E17" s="130">
        <v>77</v>
      </c>
      <c r="F17" s="131">
        <v>48.8</v>
      </c>
      <c r="G17" s="130">
        <f t="shared" si="1"/>
        <v>1</v>
      </c>
      <c r="H17" s="133">
        <f t="shared" si="0"/>
        <v>-0.20000000000000284</v>
      </c>
      <c r="I17" s="1"/>
    </row>
    <row r="18" spans="2:17" x14ac:dyDescent="0.25">
      <c r="B18" s="137" t="s">
        <v>75</v>
      </c>
      <c r="C18" s="130">
        <v>70</v>
      </c>
      <c r="D18" s="131">
        <v>38.299999999999997</v>
      </c>
      <c r="E18" s="130">
        <v>70</v>
      </c>
      <c r="F18" s="131">
        <v>38.299999999999997</v>
      </c>
      <c r="G18" s="130">
        <f t="shared" si="1"/>
        <v>0</v>
      </c>
      <c r="H18" s="133">
        <f t="shared" si="0"/>
        <v>0</v>
      </c>
      <c r="I18" s="1"/>
    </row>
    <row r="19" spans="2:17" x14ac:dyDescent="0.25">
      <c r="B19" s="137" t="s">
        <v>76</v>
      </c>
      <c r="C19" s="130">
        <v>122</v>
      </c>
      <c r="D19" s="131">
        <v>208.2</v>
      </c>
      <c r="E19" s="130">
        <v>120</v>
      </c>
      <c r="F19" s="131">
        <v>172.6</v>
      </c>
      <c r="G19" s="130">
        <f t="shared" si="1"/>
        <v>-2</v>
      </c>
      <c r="H19" s="133">
        <f t="shared" si="0"/>
        <v>-35.599999999999994</v>
      </c>
      <c r="I19" s="1"/>
    </row>
    <row r="20" spans="2:17" x14ac:dyDescent="0.25">
      <c r="B20" s="138" t="s">
        <v>68</v>
      </c>
      <c r="C20" s="139">
        <v>38</v>
      </c>
      <c r="D20" s="140">
        <v>31.4</v>
      </c>
      <c r="E20" s="139">
        <v>37</v>
      </c>
      <c r="F20" s="140">
        <v>31.3</v>
      </c>
      <c r="G20" s="139">
        <f t="shared" si="1"/>
        <v>-1</v>
      </c>
      <c r="H20" s="142">
        <f t="shared" si="0"/>
        <v>-9.9999999999997868E-2</v>
      </c>
      <c r="I20" s="1"/>
    </row>
    <row r="21" spans="2:17" x14ac:dyDescent="0.25">
      <c r="B21" s="137" t="s">
        <v>77</v>
      </c>
      <c r="C21" s="130">
        <v>10</v>
      </c>
      <c r="D21" s="131">
        <v>45.4</v>
      </c>
      <c r="E21" s="130">
        <v>11</v>
      </c>
      <c r="F21" s="131">
        <v>46.1</v>
      </c>
      <c r="G21" s="130">
        <f t="shared" si="1"/>
        <v>1</v>
      </c>
      <c r="H21" s="133">
        <f t="shared" si="0"/>
        <v>0.70000000000000284</v>
      </c>
      <c r="I21" s="1"/>
    </row>
    <row r="22" spans="2:17" x14ac:dyDescent="0.25">
      <c r="B22" s="129" t="s">
        <v>78</v>
      </c>
      <c r="C22" s="130">
        <v>94</v>
      </c>
      <c r="D22" s="131">
        <v>240.6</v>
      </c>
      <c r="E22" s="130">
        <v>94</v>
      </c>
      <c r="F22" s="131">
        <v>236.9</v>
      </c>
      <c r="G22" s="130">
        <f t="shared" si="1"/>
        <v>0</v>
      </c>
      <c r="H22" s="133">
        <f t="shared" si="0"/>
        <v>-3.6999999999999886</v>
      </c>
      <c r="I22" s="1"/>
    </row>
    <row r="23" spans="2:17" x14ac:dyDescent="0.25">
      <c r="B23" s="129" t="s">
        <v>79</v>
      </c>
      <c r="C23" s="130">
        <v>70</v>
      </c>
      <c r="D23" s="131">
        <v>346.7</v>
      </c>
      <c r="E23" s="130">
        <v>75</v>
      </c>
      <c r="F23" s="131">
        <v>349</v>
      </c>
      <c r="G23" s="130">
        <f t="shared" si="1"/>
        <v>5</v>
      </c>
      <c r="H23" s="133">
        <f t="shared" si="0"/>
        <v>2.3000000000000114</v>
      </c>
      <c r="I23" s="1"/>
    </row>
    <row r="24" spans="2:17" x14ac:dyDescent="0.25">
      <c r="B24" s="129" t="s">
        <v>81</v>
      </c>
      <c r="C24" s="130">
        <v>34</v>
      </c>
      <c r="D24" s="131">
        <v>83.6</v>
      </c>
      <c r="E24" s="130">
        <v>34</v>
      </c>
      <c r="F24" s="131">
        <v>83.1</v>
      </c>
      <c r="G24" s="130">
        <f t="shared" si="1"/>
        <v>0</v>
      </c>
      <c r="H24" s="133">
        <f t="shared" si="0"/>
        <v>-0.5</v>
      </c>
      <c r="I24" s="1"/>
    </row>
    <row r="25" spans="2:17" x14ac:dyDescent="0.25">
      <c r="B25" s="129" t="s">
        <v>70</v>
      </c>
      <c r="C25" s="130">
        <v>46</v>
      </c>
      <c r="D25" s="131">
        <v>200.6</v>
      </c>
      <c r="E25" s="130">
        <v>46</v>
      </c>
      <c r="F25" s="131">
        <v>200.6</v>
      </c>
      <c r="G25" s="130">
        <f t="shared" si="1"/>
        <v>0</v>
      </c>
      <c r="H25" s="133">
        <f t="shared" si="0"/>
        <v>0</v>
      </c>
      <c r="I25" s="1"/>
    </row>
    <row r="26" spans="2:17" x14ac:dyDescent="0.25">
      <c r="B26" s="129" t="s">
        <v>80</v>
      </c>
      <c r="C26" s="130">
        <v>42</v>
      </c>
      <c r="D26" s="131">
        <v>71.8</v>
      </c>
      <c r="E26" s="130">
        <v>45</v>
      </c>
      <c r="F26" s="131">
        <v>73.400000000000006</v>
      </c>
      <c r="G26" s="130">
        <f t="shared" si="1"/>
        <v>3</v>
      </c>
      <c r="H26" s="133">
        <f t="shared" si="0"/>
        <v>1.6000000000000085</v>
      </c>
      <c r="I26" s="1"/>
    </row>
    <row r="27" spans="2:17" x14ac:dyDescent="0.25">
      <c r="B27" s="143" t="s">
        <v>74</v>
      </c>
      <c r="C27" s="144">
        <v>41</v>
      </c>
      <c r="D27" s="145">
        <v>113.9</v>
      </c>
      <c r="E27" s="144">
        <v>41</v>
      </c>
      <c r="F27" s="145">
        <v>113.9</v>
      </c>
      <c r="G27" s="144">
        <f t="shared" si="1"/>
        <v>0</v>
      </c>
      <c r="H27" s="162">
        <f t="shared" si="0"/>
        <v>0</v>
      </c>
      <c r="I27" s="1"/>
    </row>
    <row r="28" spans="2:17" x14ac:dyDescent="0.25">
      <c r="B28" s="147" t="s">
        <v>82</v>
      </c>
      <c r="C28" s="148">
        <v>2924</v>
      </c>
      <c r="D28" s="152">
        <v>4180.3999999999996</v>
      </c>
      <c r="E28" s="148">
        <v>2946</v>
      </c>
      <c r="F28" s="152">
        <v>4119.7</v>
      </c>
      <c r="G28" s="148">
        <f>E28-C28</f>
        <v>22</v>
      </c>
      <c r="H28" s="152">
        <f>F28-D28</f>
        <v>-60.699999999999818</v>
      </c>
      <c r="I28" s="1"/>
    </row>
    <row r="29" spans="2:17" x14ac:dyDescent="0.25">
      <c r="B29" s="169"/>
      <c r="C29" s="170"/>
      <c r="D29" s="171"/>
      <c r="E29" s="170"/>
      <c r="F29" s="171"/>
      <c r="G29" s="172"/>
      <c r="H29" s="172"/>
      <c r="J29" s="163"/>
      <c r="K29" s="148"/>
      <c r="L29" s="152"/>
      <c r="M29" s="148"/>
      <c r="N29" s="152"/>
      <c r="O29" s="148"/>
      <c r="P29" s="152"/>
      <c r="Q29" s="1"/>
    </row>
    <row r="30" spans="2:17" x14ac:dyDescent="0.25">
      <c r="B30" s="164" t="s">
        <v>89</v>
      </c>
      <c r="C30" s="170"/>
      <c r="D30" s="171"/>
      <c r="E30" s="170"/>
      <c r="F30" s="171"/>
      <c r="G30" s="172"/>
      <c r="H30" s="172"/>
      <c r="J30" s="163"/>
      <c r="K30" s="148"/>
      <c r="L30" s="152"/>
      <c r="M30" s="148"/>
      <c r="N30" s="152"/>
      <c r="O30" s="148"/>
      <c r="P30" s="152"/>
      <c r="Q30" s="1"/>
    </row>
    <row r="31" spans="2:17" x14ac:dyDescent="0.25">
      <c r="K31" s="4"/>
      <c r="L31" s="4"/>
      <c r="M31" s="4"/>
      <c r="N31" s="4"/>
      <c r="O31" s="1"/>
    </row>
    <row r="32" spans="2:17" ht="23.25" thickBot="1" x14ac:dyDescent="0.3">
      <c r="B32" s="128" t="s">
        <v>54</v>
      </c>
      <c r="C32" s="128" t="s">
        <v>58</v>
      </c>
      <c r="D32" s="128" t="s">
        <v>90</v>
      </c>
      <c r="E32" s="128" t="s">
        <v>91</v>
      </c>
      <c r="G32" s="128" t="s">
        <v>54</v>
      </c>
      <c r="H32" s="128" t="s">
        <v>91</v>
      </c>
      <c r="J32" s="128" t="s">
        <v>54</v>
      </c>
      <c r="K32" s="128" t="s">
        <v>58</v>
      </c>
      <c r="M32" s="124" t="s">
        <v>108</v>
      </c>
    </row>
    <row r="33" spans="2:13" x14ac:dyDescent="0.25">
      <c r="B33" s="129" t="s">
        <v>61</v>
      </c>
      <c r="C33" s="131">
        <v>352.7</v>
      </c>
      <c r="D33" s="132">
        <v>4311217</v>
      </c>
      <c r="E33" s="131">
        <f>C33/D33*10000</f>
        <v>0.81809846268466657</v>
      </c>
      <c r="G33" s="129" t="s">
        <v>80</v>
      </c>
      <c r="H33" s="131">
        <v>0.15055514646308221</v>
      </c>
      <c r="J33" s="129" t="s">
        <v>63</v>
      </c>
      <c r="K33" s="131">
        <v>3.1</v>
      </c>
      <c r="M33" s="126"/>
    </row>
    <row r="34" spans="2:13" x14ac:dyDescent="0.25">
      <c r="B34" s="129" t="s">
        <v>63</v>
      </c>
      <c r="C34" s="131">
        <v>3.1</v>
      </c>
      <c r="D34" s="132">
        <v>125034</v>
      </c>
      <c r="E34" s="131">
        <f t="shared" ref="E34:E54" si="2">C34/D34*10000</f>
        <v>0.2479325623430427</v>
      </c>
      <c r="G34" s="129" t="s">
        <v>64</v>
      </c>
      <c r="H34" s="131">
        <v>0.16788800820552641</v>
      </c>
      <c r="J34" s="129" t="s">
        <v>66</v>
      </c>
      <c r="K34" s="168">
        <v>14.5</v>
      </c>
    </row>
    <row r="35" spans="2:13" x14ac:dyDescent="0.25">
      <c r="B35" s="129" t="s">
        <v>64</v>
      </c>
      <c r="C35" s="131">
        <v>25.6</v>
      </c>
      <c r="D35" s="132">
        <v>1524826</v>
      </c>
      <c r="E35" s="131">
        <f t="shared" si="2"/>
        <v>0.16788800820552641</v>
      </c>
      <c r="G35" s="137" t="s">
        <v>68</v>
      </c>
      <c r="H35" s="131">
        <v>0.24189665525707896</v>
      </c>
      <c r="J35" s="129" t="s">
        <v>64</v>
      </c>
      <c r="K35" s="131">
        <v>25.6</v>
      </c>
    </row>
    <row r="36" spans="2:13" x14ac:dyDescent="0.25">
      <c r="B36" s="129" t="s">
        <v>62</v>
      </c>
      <c r="C36" s="131">
        <v>932.8</v>
      </c>
      <c r="D36" s="132">
        <v>10027602</v>
      </c>
      <c r="E36" s="131">
        <f t="shared" si="2"/>
        <v>0.93023237260513525</v>
      </c>
      <c r="G36" s="129" t="s">
        <v>63</v>
      </c>
      <c r="H36" s="168">
        <v>0.2479325623430427</v>
      </c>
      <c r="J36" s="137" t="s">
        <v>68</v>
      </c>
      <c r="K36" s="131">
        <v>31.3</v>
      </c>
    </row>
    <row r="37" spans="2:13" x14ac:dyDescent="0.25">
      <c r="B37" s="129" t="s">
        <v>66</v>
      </c>
      <c r="C37" s="168">
        <v>14.5</v>
      </c>
      <c r="D37" s="132">
        <v>545425</v>
      </c>
      <c r="E37" s="131">
        <f t="shared" si="2"/>
        <v>0.26584773341889351</v>
      </c>
      <c r="G37" s="137" t="s">
        <v>75</v>
      </c>
      <c r="H37" s="131">
        <v>0.25319434748577352</v>
      </c>
      <c r="J37" s="137" t="s">
        <v>75</v>
      </c>
      <c r="K37" s="131">
        <v>38.299999999999997</v>
      </c>
    </row>
    <row r="38" spans="2:13" x14ac:dyDescent="0.25">
      <c r="B38" s="129" t="s">
        <v>65</v>
      </c>
      <c r="C38" s="168">
        <v>82</v>
      </c>
      <c r="D38" s="132">
        <v>532644</v>
      </c>
      <c r="E38" s="131">
        <f t="shared" si="2"/>
        <v>1.5394897905542915</v>
      </c>
      <c r="G38" s="137" t="s">
        <v>66</v>
      </c>
      <c r="H38" s="131">
        <v>0.26584773341889351</v>
      </c>
      <c r="J38" s="137" t="s">
        <v>77</v>
      </c>
      <c r="K38" s="131">
        <v>46.1</v>
      </c>
    </row>
    <row r="39" spans="2:13" x14ac:dyDescent="0.25">
      <c r="B39" s="137" t="s">
        <v>67</v>
      </c>
      <c r="C39" s="131">
        <v>369.9</v>
      </c>
      <c r="D39" s="132">
        <v>4879133</v>
      </c>
      <c r="E39" s="131">
        <f t="shared" si="2"/>
        <v>0.75812649501458551</v>
      </c>
      <c r="G39" s="129" t="s">
        <v>76</v>
      </c>
      <c r="H39" s="131">
        <v>0.29987664402244729</v>
      </c>
      <c r="J39" s="137" t="s">
        <v>72</v>
      </c>
      <c r="K39" s="131">
        <v>48.8</v>
      </c>
    </row>
    <row r="40" spans="2:13" x14ac:dyDescent="0.25">
      <c r="B40" s="137" t="s">
        <v>88</v>
      </c>
      <c r="C40" s="131">
        <v>140.19999999999999</v>
      </c>
      <c r="D40" s="132">
        <v>1206216</v>
      </c>
      <c r="E40" s="131">
        <f t="shared" si="2"/>
        <v>1.1623125543020487</v>
      </c>
      <c r="G40" s="129" t="s">
        <v>78</v>
      </c>
      <c r="H40" s="131">
        <v>0.4147305135743275</v>
      </c>
      <c r="J40" s="129" t="s">
        <v>80</v>
      </c>
      <c r="K40" s="131">
        <v>73.400000000000006</v>
      </c>
    </row>
    <row r="41" spans="2:13" x14ac:dyDescent="0.25">
      <c r="B41" s="129" t="s">
        <v>71</v>
      </c>
      <c r="C41" s="131">
        <v>639.5</v>
      </c>
      <c r="D41" s="132">
        <v>4464119</v>
      </c>
      <c r="E41" s="131">
        <f t="shared" si="2"/>
        <v>1.4325334965308945</v>
      </c>
      <c r="G41" s="129" t="s">
        <v>73</v>
      </c>
      <c r="H41" s="131">
        <v>0.44819914666132254</v>
      </c>
      <c r="J41" s="129" t="s">
        <v>65</v>
      </c>
      <c r="K41" s="168">
        <v>82</v>
      </c>
    </row>
    <row r="42" spans="2:13" x14ac:dyDescent="0.25">
      <c r="B42" s="129" t="s">
        <v>73</v>
      </c>
      <c r="C42" s="131">
        <v>165.5</v>
      </c>
      <c r="D42" s="132">
        <v>3692555</v>
      </c>
      <c r="E42" s="131">
        <f t="shared" si="2"/>
        <v>0.44819914666132254</v>
      </c>
      <c r="G42" s="137" t="s">
        <v>72</v>
      </c>
      <c r="H42" s="131">
        <v>0.56081317910970907</v>
      </c>
      <c r="J42" s="129" t="s">
        <v>81</v>
      </c>
      <c r="K42" s="131">
        <v>83.1</v>
      </c>
    </row>
    <row r="43" spans="2:13" x14ac:dyDescent="0.25">
      <c r="B43" s="137" t="s">
        <v>72</v>
      </c>
      <c r="C43" s="131">
        <v>48.8</v>
      </c>
      <c r="D43" s="132">
        <v>870165</v>
      </c>
      <c r="E43" s="131">
        <f t="shared" si="2"/>
        <v>0.56081317910970907</v>
      </c>
      <c r="G43" s="137" t="s">
        <v>82</v>
      </c>
      <c r="H43" s="131">
        <v>0.69074400021676186</v>
      </c>
      <c r="J43" s="137" t="s">
        <v>74</v>
      </c>
      <c r="K43" s="131">
        <v>113.9</v>
      </c>
    </row>
    <row r="44" spans="2:13" x14ac:dyDescent="0.25">
      <c r="B44" s="137" t="s">
        <v>75</v>
      </c>
      <c r="C44" s="131">
        <v>38.299999999999997</v>
      </c>
      <c r="D44" s="132">
        <v>1512672</v>
      </c>
      <c r="E44" s="131">
        <f t="shared" si="2"/>
        <v>0.25319434748577352</v>
      </c>
      <c r="G44" s="129" t="s">
        <v>74</v>
      </c>
      <c r="H44" s="131">
        <v>0.70674184563244091</v>
      </c>
      <c r="J44" s="137" t="s">
        <v>88</v>
      </c>
      <c r="K44" s="131">
        <v>140.19999999999999</v>
      </c>
    </row>
    <row r="45" spans="2:13" x14ac:dyDescent="0.25">
      <c r="B45" s="137" t="s">
        <v>76</v>
      </c>
      <c r="C45" s="131">
        <v>172.6</v>
      </c>
      <c r="D45" s="132">
        <v>5755700</v>
      </c>
      <c r="E45" s="131">
        <f t="shared" si="2"/>
        <v>0.29987664402244729</v>
      </c>
      <c r="G45" s="137" t="s">
        <v>67</v>
      </c>
      <c r="H45" s="131">
        <v>0.75812649501458551</v>
      </c>
      <c r="J45" s="129" t="s">
        <v>73</v>
      </c>
      <c r="K45" s="131">
        <v>165.5</v>
      </c>
    </row>
    <row r="46" spans="2:13" x14ac:dyDescent="0.25">
      <c r="B46" s="138" t="s">
        <v>68</v>
      </c>
      <c r="C46" s="140">
        <v>31.3</v>
      </c>
      <c r="D46" s="141">
        <v>1293941</v>
      </c>
      <c r="E46" s="140">
        <f t="shared" si="2"/>
        <v>0.24189665525707896</v>
      </c>
      <c r="G46" s="129" t="s">
        <v>61</v>
      </c>
      <c r="H46" s="131">
        <v>0.81809846268466657</v>
      </c>
      <c r="J46" s="137" t="s">
        <v>76</v>
      </c>
      <c r="K46" s="131">
        <v>172.6</v>
      </c>
    </row>
    <row r="47" spans="2:13" x14ac:dyDescent="0.25">
      <c r="B47" s="137" t="s">
        <v>77</v>
      </c>
      <c r="C47" s="131">
        <v>46.1</v>
      </c>
      <c r="D47" s="132">
        <v>300516</v>
      </c>
      <c r="E47" s="131">
        <f t="shared" si="2"/>
        <v>1.5340281382688443</v>
      </c>
      <c r="G47" s="129" t="s">
        <v>79</v>
      </c>
      <c r="H47" s="131">
        <v>0.88280565248570497</v>
      </c>
      <c r="J47" s="129" t="s">
        <v>70</v>
      </c>
      <c r="K47" s="131">
        <v>200.6</v>
      </c>
    </row>
    <row r="48" spans="2:13" x14ac:dyDescent="0.25">
      <c r="B48" s="129" t="s">
        <v>78</v>
      </c>
      <c r="C48" s="131">
        <v>236.9</v>
      </c>
      <c r="D48" s="132">
        <v>5712143</v>
      </c>
      <c r="E48" s="131">
        <f t="shared" si="2"/>
        <v>0.4147305135743275</v>
      </c>
      <c r="G48" s="137" t="s">
        <v>62</v>
      </c>
      <c r="H48" s="131">
        <v>0.93023237260513525</v>
      </c>
      <c r="J48" s="129" t="s">
        <v>78</v>
      </c>
      <c r="K48" s="131">
        <v>236.9</v>
      </c>
    </row>
    <row r="49" spans="2:13" x14ac:dyDescent="0.25">
      <c r="B49" s="129" t="s">
        <v>79</v>
      </c>
      <c r="C49" s="131">
        <v>349</v>
      </c>
      <c r="D49" s="132">
        <v>3953305</v>
      </c>
      <c r="E49" s="131">
        <f t="shared" si="2"/>
        <v>0.88280565248570497</v>
      </c>
      <c r="G49" s="137" t="s">
        <v>70</v>
      </c>
      <c r="H49" s="131">
        <v>1.0590725987403053</v>
      </c>
      <c r="J49" s="129" t="s">
        <v>79</v>
      </c>
      <c r="K49" s="131">
        <v>349</v>
      </c>
    </row>
    <row r="50" spans="2:13" x14ac:dyDescent="0.25">
      <c r="B50" s="129" t="s">
        <v>81</v>
      </c>
      <c r="C50" s="131">
        <v>83.1</v>
      </c>
      <c r="D50" s="132">
        <v>553254</v>
      </c>
      <c r="E50" s="131">
        <f t="shared" si="2"/>
        <v>1.5020225791408646</v>
      </c>
      <c r="G50" s="129" t="s">
        <v>88</v>
      </c>
      <c r="H50" s="131">
        <v>1.1623125543020487</v>
      </c>
      <c r="J50" s="129" t="s">
        <v>61</v>
      </c>
      <c r="K50" s="131">
        <v>352.7</v>
      </c>
    </row>
    <row r="51" spans="2:13" x14ac:dyDescent="0.25">
      <c r="B51" s="129" t="s">
        <v>70</v>
      </c>
      <c r="C51" s="131">
        <v>200.6</v>
      </c>
      <c r="D51" s="132">
        <v>1894110</v>
      </c>
      <c r="E51" s="131">
        <f t="shared" si="2"/>
        <v>1.0590725987403053</v>
      </c>
      <c r="G51" s="129" t="s">
        <v>71</v>
      </c>
      <c r="H51" s="168">
        <v>1.4325334965308945</v>
      </c>
      <c r="J51" s="137" t="s">
        <v>67</v>
      </c>
      <c r="K51" s="131">
        <v>369.9</v>
      </c>
    </row>
    <row r="52" spans="2:13" x14ac:dyDescent="0.25">
      <c r="B52" s="129" t="s">
        <v>80</v>
      </c>
      <c r="C52" s="131">
        <v>73.400000000000006</v>
      </c>
      <c r="D52" s="132">
        <v>4875290</v>
      </c>
      <c r="E52" s="131">
        <f t="shared" si="2"/>
        <v>0.15055514646308221</v>
      </c>
      <c r="G52" s="129" t="s">
        <v>81</v>
      </c>
      <c r="H52" s="131">
        <v>1.5020225791408646</v>
      </c>
      <c r="J52" s="129" t="s">
        <v>71</v>
      </c>
      <c r="K52" s="131">
        <v>639.5</v>
      </c>
    </row>
    <row r="53" spans="2:13" x14ac:dyDescent="0.25">
      <c r="B53" s="143" t="s">
        <v>74</v>
      </c>
      <c r="C53" s="145">
        <v>113.9</v>
      </c>
      <c r="D53" s="146">
        <v>1611621</v>
      </c>
      <c r="E53" s="145">
        <f t="shared" si="2"/>
        <v>0.70674184563244091</v>
      </c>
      <c r="G53" s="129" t="s">
        <v>77</v>
      </c>
      <c r="H53" s="131">
        <v>1.5340281382688443</v>
      </c>
      <c r="J53" s="129" t="s">
        <v>62</v>
      </c>
      <c r="K53" s="131">
        <v>932.8</v>
      </c>
    </row>
    <row r="54" spans="2:13" x14ac:dyDescent="0.25">
      <c r="B54" s="147" t="s">
        <v>82</v>
      </c>
      <c r="C54" s="152">
        <v>4119.7</v>
      </c>
      <c r="D54" s="151">
        <v>59641488</v>
      </c>
      <c r="E54" s="149">
        <f t="shared" si="2"/>
        <v>0.69074400021676186</v>
      </c>
      <c r="G54" s="137" t="s">
        <v>65</v>
      </c>
      <c r="H54" s="131">
        <v>1.5394897905542915</v>
      </c>
      <c r="J54" s="137" t="s">
        <v>82</v>
      </c>
      <c r="K54" s="131">
        <v>4119.7</v>
      </c>
    </row>
    <row r="56" spans="2:13" x14ac:dyDescent="0.25">
      <c r="B56" s="165" t="s">
        <v>93</v>
      </c>
    </row>
    <row r="58" spans="2:13" ht="23.25" thickBot="1" x14ac:dyDescent="0.3">
      <c r="B58" s="128" t="s">
        <v>54</v>
      </c>
      <c r="C58" s="128" t="s">
        <v>94</v>
      </c>
      <c r="D58" s="128" t="s">
        <v>90</v>
      </c>
      <c r="E58" s="128" t="s">
        <v>95</v>
      </c>
      <c r="G58" s="128" t="s">
        <v>54</v>
      </c>
      <c r="H58" s="128" t="s">
        <v>94</v>
      </c>
      <c r="J58" s="128" t="s">
        <v>54</v>
      </c>
      <c r="K58" s="128" t="s">
        <v>95</v>
      </c>
      <c r="M58" s="124" t="s">
        <v>109</v>
      </c>
    </row>
    <row r="59" spans="2:13" x14ac:dyDescent="0.25">
      <c r="B59" s="129" t="s">
        <v>61</v>
      </c>
      <c r="C59" s="131">
        <v>1837.9</v>
      </c>
      <c r="D59" s="132">
        <v>4311217</v>
      </c>
      <c r="E59" s="131">
        <f>C59/D59*10000</f>
        <v>4.2630653942958565</v>
      </c>
      <c r="G59" s="129" t="s">
        <v>63</v>
      </c>
      <c r="H59" s="131">
        <v>10.8</v>
      </c>
      <c r="J59" s="129" t="s">
        <v>64</v>
      </c>
      <c r="K59" s="131">
        <v>0.41119445759712914</v>
      </c>
    </row>
    <row r="60" spans="2:13" x14ac:dyDescent="0.25">
      <c r="B60" s="129" t="s">
        <v>63</v>
      </c>
      <c r="C60" s="131">
        <v>10.8</v>
      </c>
      <c r="D60" s="132">
        <v>125034</v>
      </c>
      <c r="E60" s="131">
        <f t="shared" ref="E60:E80" si="3">C60/D60*10000</f>
        <v>0.86376505590479391</v>
      </c>
      <c r="G60" s="129" t="s">
        <v>64</v>
      </c>
      <c r="H60" s="131">
        <v>62.699999999999996</v>
      </c>
      <c r="J60" s="129" t="s">
        <v>80</v>
      </c>
      <c r="K60" s="131">
        <v>0.49248352405703033</v>
      </c>
    </row>
    <row r="61" spans="2:13" x14ac:dyDescent="0.25">
      <c r="B61" s="129" t="s">
        <v>64</v>
      </c>
      <c r="C61" s="131">
        <v>62.699999999999996</v>
      </c>
      <c r="D61" s="132">
        <v>1524826</v>
      </c>
      <c r="E61" s="131">
        <f t="shared" si="3"/>
        <v>0.41119445759712914</v>
      </c>
      <c r="G61" s="129" t="s">
        <v>97</v>
      </c>
      <c r="H61" s="131">
        <v>64.900000000000006</v>
      </c>
      <c r="J61" s="129" t="s">
        <v>63</v>
      </c>
      <c r="K61" s="131">
        <v>0.86376505590479391</v>
      </c>
    </row>
    <row r="62" spans="2:13" x14ac:dyDescent="0.25">
      <c r="B62" s="129" t="s">
        <v>62</v>
      </c>
      <c r="C62" s="131">
        <v>4444.5</v>
      </c>
      <c r="D62" s="132">
        <v>10027602</v>
      </c>
      <c r="E62" s="131">
        <f t="shared" si="3"/>
        <v>4.4322660592233314</v>
      </c>
      <c r="G62" s="137" t="s">
        <v>75</v>
      </c>
      <c r="H62" s="131">
        <v>146.29999999999998</v>
      </c>
      <c r="J62" s="137" t="s">
        <v>75</v>
      </c>
      <c r="K62" s="131">
        <v>0.96716274248482148</v>
      </c>
    </row>
    <row r="63" spans="2:13" x14ac:dyDescent="0.25">
      <c r="B63" s="129" t="s">
        <v>97</v>
      </c>
      <c r="C63" s="131">
        <v>64.900000000000006</v>
      </c>
      <c r="D63" s="132">
        <v>545425</v>
      </c>
      <c r="E63" s="131">
        <f t="shared" si="3"/>
        <v>1.1898977861300821</v>
      </c>
      <c r="G63" s="137" t="s">
        <v>77</v>
      </c>
      <c r="H63" s="131">
        <v>153.80000000000001</v>
      </c>
      <c r="J63" s="129" t="s">
        <v>97</v>
      </c>
      <c r="K63" s="131">
        <v>1.1898977861300821</v>
      </c>
    </row>
    <row r="64" spans="2:13" x14ac:dyDescent="0.25">
      <c r="B64" s="129" t="s">
        <v>98</v>
      </c>
      <c r="C64" s="131">
        <v>360.8</v>
      </c>
      <c r="D64" s="132">
        <v>532644</v>
      </c>
      <c r="E64" s="131">
        <f t="shared" si="3"/>
        <v>6.7737550784388825</v>
      </c>
      <c r="G64" s="137" t="s">
        <v>68</v>
      </c>
      <c r="H64" s="131">
        <v>159.9</v>
      </c>
      <c r="J64" s="137" t="s">
        <v>68</v>
      </c>
      <c r="K64" s="131">
        <v>1.2357595902749816</v>
      </c>
    </row>
    <row r="65" spans="2:11" x14ac:dyDescent="0.25">
      <c r="B65" s="137" t="s">
        <v>67</v>
      </c>
      <c r="C65" s="131">
        <v>2065.6999999999998</v>
      </c>
      <c r="D65" s="132">
        <v>4879133</v>
      </c>
      <c r="E65" s="131">
        <f t="shared" si="3"/>
        <v>4.2337439868927529</v>
      </c>
      <c r="G65" s="137" t="s">
        <v>72</v>
      </c>
      <c r="H65" s="131">
        <v>234.60000000000002</v>
      </c>
      <c r="J65" s="137" t="s">
        <v>76</v>
      </c>
      <c r="K65" s="131">
        <v>1.2554511180221348</v>
      </c>
    </row>
    <row r="66" spans="2:11" x14ac:dyDescent="0.25">
      <c r="B66" s="137" t="s">
        <v>88</v>
      </c>
      <c r="C66" s="131">
        <v>860.7</v>
      </c>
      <c r="D66" s="132">
        <v>1206216</v>
      </c>
      <c r="E66" s="131">
        <f t="shared" si="3"/>
        <v>7.1355379136075134</v>
      </c>
      <c r="G66" s="129" t="s">
        <v>80</v>
      </c>
      <c r="H66" s="131">
        <v>240.09999999999997</v>
      </c>
      <c r="J66" s="129" t="s">
        <v>73</v>
      </c>
      <c r="K66" s="131">
        <v>1.5106071541249892</v>
      </c>
    </row>
    <row r="67" spans="2:11" x14ac:dyDescent="0.25">
      <c r="B67" s="129" t="s">
        <v>71</v>
      </c>
      <c r="C67" s="131">
        <v>2964.4</v>
      </c>
      <c r="D67" s="132">
        <v>4464119</v>
      </c>
      <c r="E67" s="131">
        <f t="shared" si="3"/>
        <v>6.6405039829807411</v>
      </c>
      <c r="G67" s="129" t="s">
        <v>81</v>
      </c>
      <c r="H67" s="131">
        <v>271.7</v>
      </c>
      <c r="J67" s="129" t="s">
        <v>78</v>
      </c>
      <c r="K67" s="131">
        <v>2.0228835307519435</v>
      </c>
    </row>
    <row r="68" spans="2:11" x14ac:dyDescent="0.25">
      <c r="B68" s="129" t="s">
        <v>73</v>
      </c>
      <c r="C68" s="131">
        <v>557.79999999999995</v>
      </c>
      <c r="D68" s="132">
        <v>3692555</v>
      </c>
      <c r="E68" s="131">
        <f t="shared" si="3"/>
        <v>1.5106071541249892</v>
      </c>
      <c r="G68" s="129" t="s">
        <v>98</v>
      </c>
      <c r="H68" s="131">
        <v>360.8</v>
      </c>
      <c r="J68" s="137" t="s">
        <v>72</v>
      </c>
      <c r="K68" s="131">
        <v>2.6960404061298719</v>
      </c>
    </row>
    <row r="69" spans="2:11" x14ac:dyDescent="0.25">
      <c r="B69" s="137" t="s">
        <v>72</v>
      </c>
      <c r="C69" s="131">
        <v>234.60000000000002</v>
      </c>
      <c r="D69" s="132">
        <v>870165</v>
      </c>
      <c r="E69" s="131">
        <f t="shared" si="3"/>
        <v>2.6960404061298719</v>
      </c>
      <c r="G69" s="129" t="s">
        <v>74</v>
      </c>
      <c r="H69" s="131">
        <v>541.9</v>
      </c>
      <c r="J69" s="129" t="s">
        <v>82</v>
      </c>
      <c r="K69" s="131">
        <v>3.2800154147730183</v>
      </c>
    </row>
    <row r="70" spans="2:11" x14ac:dyDescent="0.25">
      <c r="B70" s="137" t="s">
        <v>75</v>
      </c>
      <c r="C70" s="131">
        <v>146.29999999999998</v>
      </c>
      <c r="D70" s="132">
        <v>1512672</v>
      </c>
      <c r="E70" s="131">
        <f t="shared" si="3"/>
        <v>0.96716274248482148</v>
      </c>
      <c r="G70" s="129" t="s">
        <v>73</v>
      </c>
      <c r="H70" s="131">
        <v>557.79999999999995</v>
      </c>
      <c r="J70" s="129" t="s">
        <v>74</v>
      </c>
      <c r="K70" s="131">
        <v>3.3624530829518853</v>
      </c>
    </row>
    <row r="71" spans="2:11" x14ac:dyDescent="0.25">
      <c r="B71" s="137" t="s">
        <v>76</v>
      </c>
      <c r="C71" s="131">
        <v>722.6</v>
      </c>
      <c r="D71" s="132">
        <v>5755700</v>
      </c>
      <c r="E71" s="131">
        <f t="shared" si="3"/>
        <v>1.2554511180221348</v>
      </c>
      <c r="G71" s="137" t="s">
        <v>76</v>
      </c>
      <c r="H71" s="131">
        <v>722.6</v>
      </c>
      <c r="J71" s="129" t="s">
        <v>79</v>
      </c>
      <c r="K71" s="131">
        <v>3.5754893690216161</v>
      </c>
    </row>
    <row r="72" spans="2:11" x14ac:dyDescent="0.25">
      <c r="B72" s="137" t="s">
        <v>68</v>
      </c>
      <c r="C72" s="131">
        <v>159.9</v>
      </c>
      <c r="D72" s="132">
        <v>1293941</v>
      </c>
      <c r="E72" s="131">
        <f t="shared" si="3"/>
        <v>1.2357595902749816</v>
      </c>
      <c r="G72" s="137" t="s">
        <v>88</v>
      </c>
      <c r="H72" s="131">
        <v>860.7</v>
      </c>
      <c r="J72" s="137" t="s">
        <v>67</v>
      </c>
      <c r="K72" s="131">
        <v>4.2337439868927529</v>
      </c>
    </row>
    <row r="73" spans="2:11" x14ac:dyDescent="0.25">
      <c r="B73" s="137" t="s">
        <v>77</v>
      </c>
      <c r="C73" s="131">
        <v>153.80000000000001</v>
      </c>
      <c r="D73" s="132">
        <v>300516</v>
      </c>
      <c r="E73" s="131">
        <f t="shared" si="3"/>
        <v>5.1178639406886823</v>
      </c>
      <c r="G73" s="129" t="s">
        <v>78</v>
      </c>
      <c r="H73" s="131">
        <v>1155.5</v>
      </c>
      <c r="J73" s="129" t="s">
        <v>61</v>
      </c>
      <c r="K73" s="131">
        <v>4.2630653942958565</v>
      </c>
    </row>
    <row r="74" spans="2:11" x14ac:dyDescent="0.25">
      <c r="B74" s="129" t="s">
        <v>78</v>
      </c>
      <c r="C74" s="131">
        <v>1155.5</v>
      </c>
      <c r="D74" s="132">
        <v>5712143</v>
      </c>
      <c r="E74" s="131">
        <f t="shared" si="3"/>
        <v>2.0228835307519435</v>
      </c>
      <c r="G74" s="129" t="s">
        <v>70</v>
      </c>
      <c r="H74" s="131">
        <v>1292.3999999999999</v>
      </c>
      <c r="J74" s="129" t="s">
        <v>62</v>
      </c>
      <c r="K74" s="131">
        <v>4.4322660592233314</v>
      </c>
    </row>
    <row r="75" spans="2:11" x14ac:dyDescent="0.25">
      <c r="B75" s="129" t="s">
        <v>79</v>
      </c>
      <c r="C75" s="131">
        <v>1413.5</v>
      </c>
      <c r="D75" s="132">
        <v>3953305</v>
      </c>
      <c r="E75" s="131">
        <f t="shared" si="3"/>
        <v>3.5754893690216161</v>
      </c>
      <c r="G75" s="129" t="s">
        <v>79</v>
      </c>
      <c r="H75" s="131">
        <v>1413.5</v>
      </c>
      <c r="J75" s="129" t="s">
        <v>81</v>
      </c>
      <c r="K75" s="131">
        <v>4.9109450632078575</v>
      </c>
    </row>
    <row r="76" spans="2:11" x14ac:dyDescent="0.25">
      <c r="B76" s="129" t="s">
        <v>81</v>
      </c>
      <c r="C76" s="131">
        <v>271.7</v>
      </c>
      <c r="D76" s="132">
        <v>553254</v>
      </c>
      <c r="E76" s="131">
        <f t="shared" si="3"/>
        <v>4.9109450632078575</v>
      </c>
      <c r="G76" s="129" t="s">
        <v>61</v>
      </c>
      <c r="H76" s="131">
        <v>1837.9</v>
      </c>
      <c r="J76" s="137" t="s">
        <v>77</v>
      </c>
      <c r="K76" s="131">
        <v>5.1178639406886823</v>
      </c>
    </row>
    <row r="77" spans="2:11" x14ac:dyDescent="0.25">
      <c r="B77" s="129" t="s">
        <v>70</v>
      </c>
      <c r="C77" s="131">
        <v>1292.3999999999999</v>
      </c>
      <c r="D77" s="132">
        <v>1894110</v>
      </c>
      <c r="E77" s="131">
        <f t="shared" si="3"/>
        <v>6.8232573609769229</v>
      </c>
      <c r="G77" s="137" t="s">
        <v>67</v>
      </c>
      <c r="H77" s="131">
        <v>2065.6999999999998</v>
      </c>
      <c r="J77" s="129" t="s">
        <v>71</v>
      </c>
      <c r="K77" s="131">
        <v>6.6405039829807411</v>
      </c>
    </row>
    <row r="78" spans="2:11" x14ac:dyDescent="0.25">
      <c r="B78" s="129" t="s">
        <v>80</v>
      </c>
      <c r="C78" s="131">
        <v>240.09999999999997</v>
      </c>
      <c r="D78" s="132">
        <v>4875290</v>
      </c>
      <c r="E78" s="131">
        <f t="shared" si="3"/>
        <v>0.49248352405703033</v>
      </c>
      <c r="G78" s="129" t="s">
        <v>71</v>
      </c>
      <c r="H78" s="131">
        <v>2964.4</v>
      </c>
      <c r="J78" s="129" t="s">
        <v>98</v>
      </c>
      <c r="K78" s="131">
        <v>6.7737550784388825</v>
      </c>
    </row>
    <row r="79" spans="2:11" x14ac:dyDescent="0.25">
      <c r="B79" s="143" t="s">
        <v>74</v>
      </c>
      <c r="C79" s="145">
        <v>541.9</v>
      </c>
      <c r="D79" s="146">
        <v>1611621</v>
      </c>
      <c r="E79" s="145">
        <f t="shared" si="3"/>
        <v>3.3624530829518853</v>
      </c>
      <c r="G79" s="129" t="s">
        <v>62</v>
      </c>
      <c r="H79" s="131">
        <v>4444.5</v>
      </c>
      <c r="J79" s="129" t="s">
        <v>70</v>
      </c>
      <c r="K79" s="131">
        <v>6.8232573609769229</v>
      </c>
    </row>
    <row r="80" spans="2:11" x14ac:dyDescent="0.25">
      <c r="B80" s="147" t="s">
        <v>99</v>
      </c>
      <c r="C80" s="149">
        <v>19562.5</v>
      </c>
      <c r="D80" s="151">
        <v>59641488</v>
      </c>
      <c r="E80" s="149">
        <f t="shared" si="3"/>
        <v>3.2800154147730183</v>
      </c>
      <c r="G80" s="129" t="s">
        <v>99</v>
      </c>
      <c r="H80" s="131">
        <v>19562.5</v>
      </c>
      <c r="J80" s="137" t="s">
        <v>88</v>
      </c>
      <c r="K80" s="131">
        <v>7.1355379136075134</v>
      </c>
    </row>
  </sheetData>
  <mergeCells count="4">
    <mergeCell ref="B5:B6"/>
    <mergeCell ref="C5:D5"/>
    <mergeCell ref="E5:F5"/>
    <mergeCell ref="G5:H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32"/>
  <sheetViews>
    <sheetView zoomScaleNormal="100" workbookViewId="0">
      <selection activeCell="AA13" sqref="AA13"/>
    </sheetView>
  </sheetViews>
  <sheetFormatPr defaultRowHeight="15" x14ac:dyDescent="0.25"/>
  <cols>
    <col min="1" max="1" width="3.5703125" customWidth="1"/>
    <col min="2" max="2" width="12.42578125" customWidth="1"/>
    <col min="3" max="3" width="10.42578125" bestFit="1" customWidth="1"/>
    <col min="4" max="4" width="8.7109375" customWidth="1"/>
    <col min="5" max="5" width="8.5703125" bestFit="1" customWidth="1"/>
    <col min="6" max="6" width="8.85546875" bestFit="1" customWidth="1"/>
    <col min="7" max="7" width="7.140625" bestFit="1" customWidth="1"/>
    <col min="8" max="8" width="7.42578125" bestFit="1" customWidth="1"/>
    <col min="9" max="9" width="7.5703125" bestFit="1" customWidth="1"/>
    <col min="10" max="10" width="8.85546875" bestFit="1" customWidth="1"/>
    <col min="11" max="11" width="4.7109375" customWidth="1"/>
    <col min="12" max="12" width="8" customWidth="1"/>
    <col min="13" max="13" width="8.140625" bestFit="1" customWidth="1"/>
    <col min="14" max="14" width="6" customWidth="1"/>
  </cols>
  <sheetData>
    <row r="2" spans="2:13" x14ac:dyDescent="0.25">
      <c r="B2" s="26" t="s">
        <v>114</v>
      </c>
    </row>
    <row r="4" spans="2:13" ht="23.25" thickBot="1" x14ac:dyDescent="0.3">
      <c r="B4" s="181" t="s">
        <v>54</v>
      </c>
      <c r="C4" s="127" t="s">
        <v>113</v>
      </c>
      <c r="D4" s="127" t="s">
        <v>25</v>
      </c>
      <c r="E4" s="127" t="s">
        <v>19</v>
      </c>
      <c r="F4" s="127" t="s">
        <v>18</v>
      </c>
      <c r="G4" s="127" t="s">
        <v>44</v>
      </c>
      <c r="H4" s="127" t="s">
        <v>112</v>
      </c>
      <c r="I4" s="127" t="s">
        <v>1</v>
      </c>
      <c r="J4" s="127" t="s">
        <v>4</v>
      </c>
      <c r="K4" s="180"/>
      <c r="L4" s="179" t="s">
        <v>30</v>
      </c>
      <c r="M4" s="179" t="s">
        <v>111</v>
      </c>
    </row>
    <row r="5" spans="2:13" x14ac:dyDescent="0.25">
      <c r="B5" s="129" t="s">
        <v>61</v>
      </c>
      <c r="C5" s="133">
        <v>7436.1</v>
      </c>
      <c r="D5" s="133">
        <v>30.1</v>
      </c>
      <c r="E5" s="133">
        <v>1808.2</v>
      </c>
      <c r="F5" s="133" t="s">
        <v>6</v>
      </c>
      <c r="G5" s="133">
        <v>607.29999999999995</v>
      </c>
      <c r="H5" s="133">
        <v>207.6</v>
      </c>
      <c r="I5" s="133">
        <v>1023</v>
      </c>
      <c r="J5" s="133">
        <v>11112.3</v>
      </c>
      <c r="K5" s="133"/>
      <c r="L5" s="176">
        <f t="shared" ref="L5:L26" si="0">J5/$J$26*100</f>
        <v>9.5922290540359736</v>
      </c>
      <c r="M5" s="174">
        <f t="shared" ref="M5:M26" si="1">G5+H5+I5</f>
        <v>1837.9</v>
      </c>
    </row>
    <row r="6" spans="2:13" x14ac:dyDescent="0.25">
      <c r="B6" s="129" t="s">
        <v>63</v>
      </c>
      <c r="C6" s="133">
        <v>3143.7</v>
      </c>
      <c r="D6" s="133">
        <v>4.5</v>
      </c>
      <c r="E6" s="133">
        <v>27.1</v>
      </c>
      <c r="F6" s="133" t="s">
        <v>6</v>
      </c>
      <c r="G6" s="133">
        <v>2.7</v>
      </c>
      <c r="H6" s="133">
        <v>2.5</v>
      </c>
      <c r="I6" s="133">
        <v>5.6</v>
      </c>
      <c r="J6" s="133">
        <v>3186</v>
      </c>
      <c r="K6" s="133"/>
      <c r="L6" s="176">
        <f t="shared" si="0"/>
        <v>2.7501814895348953</v>
      </c>
      <c r="M6" s="174">
        <f t="shared" si="1"/>
        <v>10.8</v>
      </c>
    </row>
    <row r="7" spans="2:13" x14ac:dyDescent="0.25">
      <c r="B7" s="129" t="s">
        <v>64</v>
      </c>
      <c r="C7" s="133">
        <v>244.5</v>
      </c>
      <c r="D7" s="133">
        <v>139.1</v>
      </c>
      <c r="E7" s="133">
        <v>112.7</v>
      </c>
      <c r="F7" s="133" t="s">
        <v>6</v>
      </c>
      <c r="G7" s="133">
        <v>0.1</v>
      </c>
      <c r="H7" s="133">
        <v>5.8</v>
      </c>
      <c r="I7" s="133">
        <v>56.8</v>
      </c>
      <c r="J7" s="133">
        <v>558.9</v>
      </c>
      <c r="K7" s="133"/>
      <c r="L7" s="176">
        <f t="shared" si="0"/>
        <v>0.48244709180824003</v>
      </c>
      <c r="M7" s="174">
        <f t="shared" si="1"/>
        <v>62.699999999999996</v>
      </c>
    </row>
    <row r="8" spans="2:13" x14ac:dyDescent="0.25">
      <c r="B8" s="129" t="s">
        <v>62</v>
      </c>
      <c r="C8" s="133">
        <v>10407.9</v>
      </c>
      <c r="D8" s="133">
        <v>0</v>
      </c>
      <c r="E8" s="133">
        <v>2358.6999999999998</v>
      </c>
      <c r="F8" s="133" t="s">
        <v>6</v>
      </c>
      <c r="G8" s="133">
        <v>1326.6</v>
      </c>
      <c r="H8" s="133">
        <v>255.2</v>
      </c>
      <c r="I8" s="133">
        <v>2862.7</v>
      </c>
      <c r="J8" s="133">
        <v>17211.099999999999</v>
      </c>
      <c r="K8" s="133"/>
      <c r="L8" s="176">
        <f t="shared" si="0"/>
        <v>14.85676353877402</v>
      </c>
      <c r="M8" s="174">
        <f t="shared" si="1"/>
        <v>4444.5</v>
      </c>
    </row>
    <row r="9" spans="2:13" x14ac:dyDescent="0.25">
      <c r="B9" s="129" t="s">
        <v>66</v>
      </c>
      <c r="C9" s="133">
        <v>3915.3</v>
      </c>
      <c r="D9" s="133">
        <v>0</v>
      </c>
      <c r="E9" s="133">
        <v>187</v>
      </c>
      <c r="F9" s="133" t="s">
        <v>6</v>
      </c>
      <c r="G9" s="133">
        <v>24.8</v>
      </c>
      <c r="H9" s="133">
        <v>13.9</v>
      </c>
      <c r="I9" s="133">
        <v>26.2</v>
      </c>
      <c r="J9" s="133">
        <v>4167.2</v>
      </c>
      <c r="K9" s="133"/>
      <c r="L9" s="176">
        <f t="shared" si="0"/>
        <v>3.5971614259855031</v>
      </c>
      <c r="M9" s="174">
        <f t="shared" si="1"/>
        <v>64.900000000000006</v>
      </c>
    </row>
    <row r="10" spans="2:13" x14ac:dyDescent="0.25">
      <c r="B10" s="137" t="s">
        <v>110</v>
      </c>
      <c r="C10" s="133">
        <v>6110.2</v>
      </c>
      <c r="D10" s="133">
        <v>0.2</v>
      </c>
      <c r="E10" s="133">
        <v>250.6</v>
      </c>
      <c r="F10" s="133" t="s">
        <v>6</v>
      </c>
      <c r="G10" s="133">
        <v>148.30000000000001</v>
      </c>
      <c r="H10" s="133">
        <v>154.5</v>
      </c>
      <c r="I10" s="133">
        <v>58</v>
      </c>
      <c r="J10" s="133">
        <v>6721.8</v>
      </c>
      <c r="K10" s="133"/>
      <c r="L10" s="176">
        <f t="shared" si="0"/>
        <v>5.8023132254725853</v>
      </c>
      <c r="M10" s="174">
        <f t="shared" si="1"/>
        <v>360.8</v>
      </c>
    </row>
    <row r="11" spans="2:13" x14ac:dyDescent="0.25">
      <c r="B11" s="137" t="s">
        <v>67</v>
      </c>
      <c r="C11" s="133">
        <v>4338.6000000000004</v>
      </c>
      <c r="D11" s="133">
        <v>26.5</v>
      </c>
      <c r="E11" s="133">
        <v>1999.4</v>
      </c>
      <c r="F11" s="133" t="s">
        <v>6</v>
      </c>
      <c r="G11" s="133">
        <v>529.79999999999995</v>
      </c>
      <c r="H11" s="133">
        <v>297.39999999999998</v>
      </c>
      <c r="I11" s="133">
        <v>1238.5</v>
      </c>
      <c r="J11" s="133">
        <v>8430.2000000000007</v>
      </c>
      <c r="K11" s="133"/>
      <c r="L11" s="176">
        <f t="shared" si="0"/>
        <v>7.2770182024724015</v>
      </c>
      <c r="M11" s="174">
        <f t="shared" si="1"/>
        <v>2065.6999999999998</v>
      </c>
    </row>
    <row r="12" spans="2:13" x14ac:dyDescent="0.25">
      <c r="B12" s="129" t="s">
        <v>88</v>
      </c>
      <c r="C12" s="133">
        <v>1739.1</v>
      </c>
      <c r="D12" s="133" t="s">
        <v>6</v>
      </c>
      <c r="E12" s="133">
        <v>557.4</v>
      </c>
      <c r="F12" s="133" t="s">
        <v>6</v>
      </c>
      <c r="G12" s="133">
        <v>87.8</v>
      </c>
      <c r="H12" s="133">
        <v>365.2</v>
      </c>
      <c r="I12" s="133">
        <v>407.7</v>
      </c>
      <c r="J12" s="133">
        <v>3157.2</v>
      </c>
      <c r="K12" s="133"/>
      <c r="L12" s="176">
        <f t="shared" si="0"/>
        <v>2.7253210918893815</v>
      </c>
      <c r="M12" s="174">
        <f t="shared" si="1"/>
        <v>860.7</v>
      </c>
    </row>
    <row r="13" spans="2:13" x14ac:dyDescent="0.25">
      <c r="B13" s="129" t="s">
        <v>71</v>
      </c>
      <c r="C13" s="133">
        <v>942.4</v>
      </c>
      <c r="D13" s="133">
        <v>53.1</v>
      </c>
      <c r="E13" s="133">
        <v>2311.9</v>
      </c>
      <c r="F13" s="133" t="s">
        <v>6</v>
      </c>
      <c r="G13" s="133">
        <v>1016</v>
      </c>
      <c r="H13" s="133">
        <v>728.7</v>
      </c>
      <c r="I13" s="133">
        <v>1219.7</v>
      </c>
      <c r="J13" s="133">
        <v>6271.9</v>
      </c>
      <c r="K13" s="133"/>
      <c r="L13" s="176">
        <f t="shared" si="0"/>
        <v>5.4139558330866002</v>
      </c>
      <c r="M13" s="174">
        <f t="shared" si="1"/>
        <v>2964.4</v>
      </c>
    </row>
    <row r="14" spans="2:13" x14ac:dyDescent="0.25">
      <c r="B14" s="129" t="s">
        <v>73</v>
      </c>
      <c r="C14" s="133">
        <v>744.8</v>
      </c>
      <c r="D14" s="133">
        <v>258.5</v>
      </c>
      <c r="E14" s="133">
        <v>919.6</v>
      </c>
      <c r="F14" s="133">
        <v>6074.9</v>
      </c>
      <c r="G14" s="133">
        <v>81.7</v>
      </c>
      <c r="H14" s="133">
        <v>196.1</v>
      </c>
      <c r="I14" s="133">
        <v>280</v>
      </c>
      <c r="J14" s="133">
        <v>8555.7000000000007</v>
      </c>
      <c r="K14" s="133"/>
      <c r="L14" s="176">
        <f t="shared" si="0"/>
        <v>7.3853508380457313</v>
      </c>
      <c r="M14" s="174">
        <f t="shared" si="1"/>
        <v>557.79999999999995</v>
      </c>
    </row>
    <row r="15" spans="2:13" x14ac:dyDescent="0.25">
      <c r="B15" s="137" t="s">
        <v>72</v>
      </c>
      <c r="C15" s="133">
        <v>1311.3</v>
      </c>
      <c r="D15" s="133">
        <v>2.7</v>
      </c>
      <c r="E15" s="133">
        <v>553.4</v>
      </c>
      <c r="F15" s="133" t="s">
        <v>6</v>
      </c>
      <c r="G15" s="133">
        <v>89.1</v>
      </c>
      <c r="H15" s="133">
        <v>48.2</v>
      </c>
      <c r="I15" s="133">
        <v>97.3</v>
      </c>
      <c r="J15" s="133">
        <v>2101.9</v>
      </c>
      <c r="K15" s="133"/>
      <c r="L15" s="176">
        <f t="shared" si="0"/>
        <v>1.8143774239966719</v>
      </c>
      <c r="M15" s="174">
        <f t="shared" si="1"/>
        <v>234.60000000000002</v>
      </c>
    </row>
    <row r="16" spans="2:13" x14ac:dyDescent="0.25">
      <c r="B16" s="137" t="s">
        <v>75</v>
      </c>
      <c r="C16" s="133">
        <v>434.5</v>
      </c>
      <c r="D16" s="133">
        <v>39.6</v>
      </c>
      <c r="E16" s="133">
        <v>1310.9</v>
      </c>
      <c r="F16" s="133" t="s">
        <v>6</v>
      </c>
      <c r="G16" s="133">
        <v>1.4</v>
      </c>
      <c r="H16" s="133">
        <v>10.3</v>
      </c>
      <c r="I16" s="133">
        <v>134.6</v>
      </c>
      <c r="J16" s="133">
        <v>1931.4</v>
      </c>
      <c r="K16" s="133"/>
      <c r="L16" s="176">
        <f t="shared" si="0"/>
        <v>1.6672004171022274</v>
      </c>
      <c r="M16" s="174">
        <f t="shared" si="1"/>
        <v>146.29999999999998</v>
      </c>
    </row>
    <row r="17" spans="2:13" x14ac:dyDescent="0.25">
      <c r="B17" s="137" t="s">
        <v>76</v>
      </c>
      <c r="C17" s="133">
        <v>1048.2</v>
      </c>
      <c r="D17" s="133">
        <v>147.4</v>
      </c>
      <c r="E17" s="133">
        <v>1692.3</v>
      </c>
      <c r="F17" s="133" t="s">
        <v>6</v>
      </c>
      <c r="G17" s="133">
        <v>238.4</v>
      </c>
      <c r="H17" s="133">
        <v>222.8</v>
      </c>
      <c r="I17" s="133">
        <v>261.39999999999998</v>
      </c>
      <c r="J17" s="133">
        <v>3610.5</v>
      </c>
      <c r="K17" s="133"/>
      <c r="L17" s="176">
        <f t="shared" si="0"/>
        <v>3.11661339233074</v>
      </c>
      <c r="M17" s="174">
        <f t="shared" si="1"/>
        <v>722.6</v>
      </c>
    </row>
    <row r="18" spans="2:13" x14ac:dyDescent="0.25">
      <c r="B18" s="138" t="s">
        <v>68</v>
      </c>
      <c r="C18" s="178">
        <v>1676.2</v>
      </c>
      <c r="D18" s="178">
        <v>446.5</v>
      </c>
      <c r="E18" s="178">
        <v>911.5</v>
      </c>
      <c r="F18" s="178"/>
      <c r="G18" s="178">
        <v>9.1999999999999993</v>
      </c>
      <c r="H18" s="178">
        <v>79</v>
      </c>
      <c r="I18" s="178">
        <v>71.7</v>
      </c>
      <c r="J18" s="178">
        <v>3194.1</v>
      </c>
      <c r="K18" s="178"/>
      <c r="L18" s="177">
        <f t="shared" si="0"/>
        <v>2.7571734763726954</v>
      </c>
      <c r="M18" s="174">
        <f t="shared" si="1"/>
        <v>159.9</v>
      </c>
    </row>
    <row r="19" spans="2:13" ht="18.75" customHeight="1" x14ac:dyDescent="0.25">
      <c r="B19" s="137" t="s">
        <v>77</v>
      </c>
      <c r="C19" s="133">
        <v>222.3</v>
      </c>
      <c r="D19" s="133">
        <v>722</v>
      </c>
      <c r="E19" s="133">
        <v>223.8</v>
      </c>
      <c r="F19" s="133" t="s">
        <v>6</v>
      </c>
      <c r="G19" s="133">
        <v>123</v>
      </c>
      <c r="H19" s="133">
        <v>7.4</v>
      </c>
      <c r="I19" s="133">
        <v>23.4</v>
      </c>
      <c r="J19" s="133">
        <v>1321.9</v>
      </c>
      <c r="K19" s="133"/>
      <c r="L19" s="176">
        <f t="shared" si="0"/>
        <v>1.1410749877640232</v>
      </c>
      <c r="M19" s="174">
        <f t="shared" si="1"/>
        <v>153.80000000000001</v>
      </c>
    </row>
    <row r="20" spans="2:13" ht="18.75" customHeight="1" x14ac:dyDescent="0.25">
      <c r="B20" s="129" t="s">
        <v>78</v>
      </c>
      <c r="C20" s="133">
        <v>540.4</v>
      </c>
      <c r="D20" s="133">
        <v>2964.1</v>
      </c>
      <c r="E20" s="133">
        <v>907</v>
      </c>
      <c r="F20" s="133" t="s">
        <v>6</v>
      </c>
      <c r="G20" s="133">
        <v>325.60000000000002</v>
      </c>
      <c r="H20" s="133">
        <v>727.4</v>
      </c>
      <c r="I20" s="133">
        <v>102.5</v>
      </c>
      <c r="J20" s="133">
        <v>5567</v>
      </c>
      <c r="K20" s="133"/>
      <c r="L20" s="176">
        <f t="shared" si="0"/>
        <v>4.8054803365476335</v>
      </c>
      <c r="M20" s="174">
        <f t="shared" si="1"/>
        <v>1155.5</v>
      </c>
    </row>
    <row r="21" spans="2:13" ht="18.75" customHeight="1" x14ac:dyDescent="0.25">
      <c r="B21" s="129" t="s">
        <v>79</v>
      </c>
      <c r="C21" s="133">
        <v>8.1</v>
      </c>
      <c r="D21" s="133">
        <v>5235.8</v>
      </c>
      <c r="E21" s="133">
        <v>3621.5</v>
      </c>
      <c r="F21" s="133" t="s">
        <v>6</v>
      </c>
      <c r="G21" s="133">
        <v>453.4</v>
      </c>
      <c r="H21" s="133">
        <v>857.6</v>
      </c>
      <c r="I21" s="133">
        <v>102.5</v>
      </c>
      <c r="J21" s="133">
        <v>10278.799999999999</v>
      </c>
      <c r="K21" s="133"/>
      <c r="L21" s="176">
        <f t="shared" si="0"/>
        <v>8.8727449763437765</v>
      </c>
      <c r="M21" s="174">
        <f t="shared" si="1"/>
        <v>1413.5</v>
      </c>
    </row>
    <row r="22" spans="2:13" ht="18.75" customHeight="1" x14ac:dyDescent="0.25">
      <c r="B22" s="129" t="s">
        <v>81</v>
      </c>
      <c r="C22" s="133">
        <v>230.5</v>
      </c>
      <c r="D22" s="133">
        <v>2652.1</v>
      </c>
      <c r="E22" s="133">
        <v>466.6</v>
      </c>
      <c r="F22" s="133" t="s">
        <v>6</v>
      </c>
      <c r="G22" s="133">
        <v>12</v>
      </c>
      <c r="H22" s="133">
        <v>232.2</v>
      </c>
      <c r="I22" s="133">
        <v>27.5</v>
      </c>
      <c r="J22" s="133">
        <v>3620.8</v>
      </c>
      <c r="K22" s="133"/>
      <c r="L22" s="176">
        <f t="shared" si="0"/>
        <v>3.1255044373220171</v>
      </c>
      <c r="M22" s="174">
        <f t="shared" si="1"/>
        <v>271.7</v>
      </c>
    </row>
    <row r="23" spans="2:13" ht="18.75" customHeight="1" x14ac:dyDescent="0.25">
      <c r="B23" s="129" t="s">
        <v>70</v>
      </c>
      <c r="C23" s="133">
        <v>1319.3</v>
      </c>
      <c r="D23" s="133">
        <v>2109.5</v>
      </c>
      <c r="E23" s="133">
        <v>649.5</v>
      </c>
      <c r="F23" s="133" t="s">
        <v>6</v>
      </c>
      <c r="G23" s="133">
        <v>1210.5999999999999</v>
      </c>
      <c r="H23" s="133">
        <v>1</v>
      </c>
      <c r="I23" s="133">
        <v>80.8</v>
      </c>
      <c r="J23" s="133">
        <v>5370.7</v>
      </c>
      <c r="K23" s="133"/>
      <c r="L23" s="176">
        <f t="shared" si="0"/>
        <v>4.6360325567624168</v>
      </c>
      <c r="M23" s="174">
        <f t="shared" si="1"/>
        <v>1292.3999999999999</v>
      </c>
    </row>
    <row r="24" spans="2:13" ht="18.75" customHeight="1" x14ac:dyDescent="0.25">
      <c r="B24" s="129" t="s">
        <v>80</v>
      </c>
      <c r="C24" s="133">
        <v>189.6</v>
      </c>
      <c r="D24" s="133">
        <v>3346.6</v>
      </c>
      <c r="E24" s="133">
        <v>1826.9</v>
      </c>
      <c r="F24" s="133" t="s">
        <v>6</v>
      </c>
      <c r="G24" s="133">
        <v>135.1</v>
      </c>
      <c r="H24" s="133">
        <v>5.2</v>
      </c>
      <c r="I24" s="133">
        <v>99.8</v>
      </c>
      <c r="J24" s="133">
        <v>5603.2</v>
      </c>
      <c r="K24" s="133"/>
      <c r="L24" s="176">
        <f t="shared" si="0"/>
        <v>4.8367284752548407</v>
      </c>
      <c r="M24" s="174">
        <f t="shared" si="1"/>
        <v>240.09999999999997</v>
      </c>
    </row>
    <row r="25" spans="2:13" x14ac:dyDescent="0.25">
      <c r="B25" s="143" t="s">
        <v>74</v>
      </c>
      <c r="C25" s="162">
        <v>315.5</v>
      </c>
      <c r="D25" s="162">
        <v>2023.7</v>
      </c>
      <c r="E25" s="162">
        <v>993</v>
      </c>
      <c r="F25" s="162" t="s">
        <v>6</v>
      </c>
      <c r="G25" s="162">
        <v>185.8</v>
      </c>
      <c r="H25" s="162">
        <v>259</v>
      </c>
      <c r="I25" s="162">
        <v>97.1</v>
      </c>
      <c r="J25" s="162">
        <v>3874.1</v>
      </c>
      <c r="K25" s="133"/>
      <c r="L25" s="176">
        <f t="shared" si="0"/>
        <v>3.3441550874473118</v>
      </c>
      <c r="M25" s="174">
        <f t="shared" si="1"/>
        <v>541.9</v>
      </c>
    </row>
    <row r="26" spans="2:13" x14ac:dyDescent="0.25">
      <c r="B26" s="147" t="s">
        <v>82</v>
      </c>
      <c r="C26" s="152">
        <v>46318.5</v>
      </c>
      <c r="D26" s="152">
        <v>20202</v>
      </c>
      <c r="E26" s="152">
        <v>23688.9</v>
      </c>
      <c r="F26" s="152">
        <v>6074.9</v>
      </c>
      <c r="G26" s="152">
        <v>6608.8</v>
      </c>
      <c r="H26" s="152">
        <v>4676.8999999999996</v>
      </c>
      <c r="I26" s="152">
        <v>8276.7999999999993</v>
      </c>
      <c r="J26" s="152">
        <v>115846.9</v>
      </c>
      <c r="K26" s="152"/>
      <c r="L26" s="176">
        <f t="shared" si="0"/>
        <v>100</v>
      </c>
      <c r="M26" s="174">
        <f t="shared" si="1"/>
        <v>19562.5</v>
      </c>
    </row>
    <row r="28" spans="2:13" x14ac:dyDescent="0.25">
      <c r="B28" s="147" t="s">
        <v>99</v>
      </c>
      <c r="C28" s="173">
        <f t="shared" ref="C28:J28" si="2">C26/$J$26*100</f>
        <v>39.982511400822986</v>
      </c>
      <c r="D28" s="173">
        <f t="shared" si="2"/>
        <v>17.438533098425594</v>
      </c>
      <c r="E28" s="173">
        <f t="shared" si="2"/>
        <v>20.448453950861008</v>
      </c>
      <c r="F28" s="173">
        <f t="shared" si="2"/>
        <v>5.2439038075252773</v>
      </c>
      <c r="G28" s="173">
        <f t="shared" si="2"/>
        <v>5.7047706930440096</v>
      </c>
      <c r="H28" s="173">
        <f t="shared" si="2"/>
        <v>4.0371386718159918</v>
      </c>
      <c r="I28" s="173">
        <f t="shared" si="2"/>
        <v>7.1446020566799797</v>
      </c>
      <c r="J28" s="173">
        <f t="shared" si="2"/>
        <v>100</v>
      </c>
      <c r="K28" s="173"/>
    </row>
    <row r="29" spans="2:13" x14ac:dyDescent="0.25">
      <c r="B29" s="138" t="s">
        <v>68</v>
      </c>
      <c r="C29" s="173">
        <f>C18/$J18*100</f>
        <v>52.478006324160177</v>
      </c>
      <c r="D29" s="173">
        <f>D18/$J18*100</f>
        <v>13.97889859428321</v>
      </c>
      <c r="E29" s="173">
        <f>E18/$J18*100</f>
        <v>28.536990075451612</v>
      </c>
      <c r="F29" s="173">
        <f>F18/$J$26*100</f>
        <v>0</v>
      </c>
      <c r="G29" s="173">
        <f>G18/$J18*100</f>
        <v>0.28803105726182648</v>
      </c>
      <c r="H29" s="173">
        <f>H18/$J18*100</f>
        <v>2.4733101656178582</v>
      </c>
      <c r="I29" s="173">
        <f>I18/$J18*100</f>
        <v>2.2447637832253218</v>
      </c>
      <c r="J29" s="173">
        <f>J18/$J18*100</f>
        <v>100</v>
      </c>
      <c r="K29" s="173"/>
    </row>
    <row r="31" spans="2:13" x14ac:dyDescent="0.25">
      <c r="B31" s="175"/>
      <c r="D31" s="174"/>
    </row>
    <row r="32" spans="2:13" x14ac:dyDescent="0.25">
      <c r="D32" s="17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Fonte dati</vt:lpstr>
      <vt:lpstr>Tab 5.1, Graf 5.1-5.2-5.3</vt:lpstr>
      <vt:lpstr>Tab 5.2</vt:lpstr>
      <vt:lpstr>Tab 5.3, Graf 5.4-5.5</vt:lpstr>
      <vt:lpstr>Tab 5.4, Graf 5.6-5.7</vt:lpstr>
      <vt:lpstr>Tab 5.5, Graf 5.8-5.9</vt:lpstr>
      <vt:lpstr>Tab 5.6, Graf 5.10-5.11</vt:lpstr>
      <vt:lpstr>Tab 5.7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2021-12-01T08:59:36Z</dcterms:created>
  <dcterms:modified xsi:type="dcterms:W3CDTF">2021-12-01T10:12:32Z</dcterms:modified>
</cp:coreProperties>
</file>